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bat\Dropbox\CBN\Clases virtuales\Gerencia financiera\"/>
    </mc:Choice>
  </mc:AlternateContent>
  <bookViews>
    <workbookView xWindow="0" yWindow="0" windowWidth="23040" windowHeight="7872" tabRatio="800"/>
  </bookViews>
  <sheets>
    <sheet name="PORTADA" sheetId="29" r:id="rId1"/>
    <sheet name="Tema1" sheetId="22" r:id="rId2"/>
    <sheet name="Tema 2" sheetId="23" r:id="rId3"/>
    <sheet name="Tema 3" sheetId="24" r:id="rId4"/>
    <sheet name="Tema 4" sheetId="25" r:id="rId5"/>
    <sheet name="tema 5" sheetId="26" r:id="rId6"/>
    <sheet name="tema 6" sheetId="27" r:id="rId7"/>
  </sheets>
  <definedNames>
    <definedName name="_xlnm.Print_Area" localSheetId="2">'Tema 2'!$A$4:$F$60</definedName>
    <definedName name="_xlnm.Print_Area" localSheetId="3">'Tema 3'!$A$2:$F$58</definedName>
    <definedName name="_xlnm.Print_Area" localSheetId="4">'Tema 4'!$A$6:$F$62</definedName>
    <definedName name="_xlnm.Print_Area" localSheetId="5">'tema 5'!$A$7:$F$63</definedName>
    <definedName name="_xlnm.Print_Area" localSheetId="6">'tema 6'!$A$1:$D$49</definedName>
    <definedName name="_xlnm.Print_Area" localSheetId="1">Tema1!$A$11:$F$67</definedName>
  </definedNames>
  <calcPr calcId="162913"/>
</workbook>
</file>

<file path=xl/calcChain.xml><?xml version="1.0" encoding="utf-8"?>
<calcChain xmlns="http://schemas.openxmlformats.org/spreadsheetml/2006/main">
  <c r="A9" i="29" l="1"/>
  <c r="D6" i="29"/>
  <c r="C76" i="27"/>
  <c r="F75" i="27"/>
  <c r="F76" i="27" s="1"/>
  <c r="E75" i="27"/>
  <c r="E76" i="27" s="1"/>
  <c r="D75" i="27"/>
  <c r="D76" i="27" s="1"/>
  <c r="C75" i="27"/>
  <c r="B75" i="27"/>
  <c r="B76" i="27" s="1"/>
  <c r="E74" i="27"/>
  <c r="E73" i="27"/>
  <c r="C73" i="27"/>
  <c r="C74" i="27" s="1"/>
  <c r="B73" i="27"/>
  <c r="B74" i="27" s="1"/>
  <c r="C72" i="27"/>
  <c r="F71" i="27"/>
  <c r="F72" i="27" s="1"/>
  <c r="E71" i="27"/>
  <c r="E72" i="27" s="1"/>
  <c r="D71" i="27"/>
  <c r="D72" i="27" s="1"/>
  <c r="C71" i="27"/>
  <c r="B71" i="27"/>
  <c r="B72" i="27" s="1"/>
  <c r="E70" i="27"/>
  <c r="F69" i="27"/>
  <c r="F70" i="27" s="1"/>
  <c r="E69" i="27"/>
  <c r="D69" i="27"/>
  <c r="D70" i="27" s="1"/>
  <c r="C69" i="27"/>
  <c r="C70" i="27" s="1"/>
  <c r="B69" i="27"/>
  <c r="B70" i="27" s="1"/>
  <c r="F75" i="26"/>
  <c r="B75" i="26"/>
  <c r="F74" i="26"/>
  <c r="E74" i="26"/>
  <c r="E75" i="26" s="1"/>
  <c r="D74" i="26"/>
  <c r="D75" i="26" s="1"/>
  <c r="C74" i="26"/>
  <c r="C75" i="26" s="1"/>
  <c r="B74" i="26"/>
  <c r="C72" i="26"/>
  <c r="C73" i="26" s="1"/>
  <c r="F71" i="26"/>
  <c r="B71" i="26"/>
  <c r="F70" i="26"/>
  <c r="E70" i="26"/>
  <c r="E71" i="26" s="1"/>
  <c r="D70" i="26"/>
  <c r="D71" i="26" s="1"/>
  <c r="C70" i="26"/>
  <c r="C71" i="26" s="1"/>
  <c r="B70" i="26"/>
  <c r="D69" i="26"/>
  <c r="F68" i="26"/>
  <c r="F69" i="26" s="1"/>
  <c r="E68" i="26"/>
  <c r="E69" i="26" s="1"/>
  <c r="D68" i="26"/>
  <c r="C68" i="26"/>
  <c r="C69" i="26" s="1"/>
  <c r="B68" i="26"/>
  <c r="B69" i="26" s="1"/>
  <c r="C74" i="25"/>
  <c r="F73" i="25"/>
  <c r="F74" i="25" s="1"/>
  <c r="E73" i="25"/>
  <c r="E74" i="25" s="1"/>
  <c r="D73" i="25"/>
  <c r="D74" i="25" s="1"/>
  <c r="C73" i="25"/>
  <c r="B73" i="25"/>
  <c r="B74" i="25" s="1"/>
  <c r="F69" i="25"/>
  <c r="F70" i="25" s="1"/>
  <c r="E69" i="25"/>
  <c r="E70" i="25" s="1"/>
  <c r="D69" i="25"/>
  <c r="D70" i="25" s="1"/>
  <c r="C69" i="25"/>
  <c r="C70" i="25" s="1"/>
  <c r="B69" i="25"/>
  <c r="B70" i="25" s="1"/>
  <c r="E68" i="25"/>
  <c r="F67" i="25"/>
  <c r="F68" i="25" s="1"/>
  <c r="E67" i="25"/>
  <c r="D67" i="25"/>
  <c r="D68" i="25" s="1"/>
  <c r="C67" i="25"/>
  <c r="C68" i="25" s="1"/>
  <c r="B67" i="25"/>
  <c r="B68" i="25" s="1"/>
  <c r="F70" i="24"/>
  <c r="B70" i="24"/>
  <c r="F69" i="24"/>
  <c r="E69" i="24"/>
  <c r="E70" i="24" s="1"/>
  <c r="D69" i="24"/>
  <c r="D70" i="24" s="1"/>
  <c r="C69" i="24"/>
  <c r="C70" i="24" s="1"/>
  <c r="B69" i="24"/>
  <c r="F65" i="24"/>
  <c r="F66" i="24" s="1"/>
  <c r="E65" i="24"/>
  <c r="E66" i="24" s="1"/>
  <c r="D65" i="24"/>
  <c r="D66" i="24" s="1"/>
  <c r="C65" i="24"/>
  <c r="C66" i="24" s="1"/>
  <c r="B65" i="24"/>
  <c r="B66" i="24" s="1"/>
  <c r="D64" i="24"/>
  <c r="F63" i="24"/>
  <c r="F64" i="24" s="1"/>
  <c r="E63" i="24"/>
  <c r="E64" i="24" s="1"/>
  <c r="D63" i="24"/>
  <c r="C63" i="24"/>
  <c r="C64" i="24" s="1"/>
  <c r="B63" i="24"/>
  <c r="B64" i="24" s="1"/>
  <c r="B72" i="23"/>
  <c r="F71" i="23"/>
  <c r="F72" i="23" s="1"/>
  <c r="E71" i="23"/>
  <c r="E72" i="23" s="1"/>
  <c r="D71" i="23"/>
  <c r="D72" i="23" s="1"/>
  <c r="C71" i="23"/>
  <c r="C72" i="23" s="1"/>
  <c r="B71" i="23"/>
  <c r="F68" i="23"/>
  <c r="B68" i="23"/>
  <c r="F67" i="23"/>
  <c r="E67" i="23"/>
  <c r="E68" i="23" s="1"/>
  <c r="D67" i="23"/>
  <c r="D68" i="23" s="1"/>
  <c r="C67" i="23"/>
  <c r="C68" i="23" s="1"/>
  <c r="B67" i="23"/>
  <c r="D66" i="23"/>
  <c r="F65" i="23"/>
  <c r="F66" i="23" s="1"/>
  <c r="E65" i="23"/>
  <c r="E66" i="23" s="1"/>
  <c r="D65" i="23"/>
  <c r="C65" i="23"/>
  <c r="C66" i="23" s="1"/>
  <c r="B65" i="23"/>
  <c r="B66" i="23" s="1"/>
  <c r="C75" i="22"/>
  <c r="F75" i="22"/>
  <c r="B75" i="22"/>
  <c r="C74" i="22"/>
  <c r="D74" i="22"/>
  <c r="D75" i="22" s="1"/>
  <c r="E74" i="22"/>
  <c r="E75" i="22" s="1"/>
  <c r="F74" i="22"/>
  <c r="B74" i="22"/>
  <c r="C73" i="22"/>
  <c r="D73" i="22"/>
  <c r="E73" i="22"/>
  <c r="B73" i="22"/>
  <c r="C72" i="22"/>
  <c r="D72" i="22"/>
  <c r="E72" i="22"/>
  <c r="F72" i="22"/>
  <c r="F73" i="22" s="1"/>
  <c r="B72" i="22"/>
  <c r="C83" i="27" l="1"/>
  <c r="B83" i="27"/>
  <c r="C68" i="27"/>
  <c r="B68" i="27"/>
  <c r="C67" i="27"/>
  <c r="B67" i="27"/>
  <c r="C66" i="27"/>
  <c r="B66" i="27"/>
  <c r="C82" i="26"/>
  <c r="C67" i="26"/>
  <c r="C66" i="26"/>
  <c r="C65" i="26"/>
  <c r="B1" i="23" l="1"/>
  <c r="B1" i="24"/>
  <c r="B2" i="25"/>
  <c r="B2" i="26"/>
  <c r="B2" i="27"/>
  <c r="B5" i="22"/>
  <c r="F54" i="27" l="1"/>
  <c r="F56" i="27" s="1"/>
  <c r="F60" i="27" s="1"/>
  <c r="F62" i="27" s="1"/>
  <c r="E54" i="27"/>
  <c r="E56" i="27" s="1"/>
  <c r="E60" i="27" s="1"/>
  <c r="E62" i="27" s="1"/>
  <c r="D54" i="27"/>
  <c r="D56" i="27" s="1"/>
  <c r="D60" i="27" s="1"/>
  <c r="D62" i="27" s="1"/>
  <c r="C54" i="27"/>
  <c r="C56" i="27" s="1"/>
  <c r="C60" i="27" s="1"/>
  <c r="C62" i="27" s="1"/>
  <c r="B54" i="27"/>
  <c r="B56" i="27" s="1"/>
  <c r="B60" i="27" s="1"/>
  <c r="B62" i="27" s="1"/>
  <c r="F41" i="27"/>
  <c r="E41" i="27"/>
  <c r="D41" i="27"/>
  <c r="C41" i="27"/>
  <c r="B41" i="27"/>
  <c r="F36" i="27"/>
  <c r="E36" i="27"/>
  <c r="D36" i="27"/>
  <c r="D42" i="27" s="1"/>
  <c r="C36" i="27"/>
  <c r="B36" i="27"/>
  <c r="B42" i="27" s="1"/>
  <c r="F27" i="27"/>
  <c r="E27" i="27"/>
  <c r="D27" i="27"/>
  <c r="C27" i="27"/>
  <c r="B27" i="27"/>
  <c r="F19" i="27"/>
  <c r="E19" i="27"/>
  <c r="E28" i="27" s="1"/>
  <c r="D19" i="27"/>
  <c r="C19" i="27"/>
  <c r="B19" i="27"/>
  <c r="F53" i="26"/>
  <c r="F55" i="26" s="1"/>
  <c r="F59" i="26" s="1"/>
  <c r="F61" i="26" s="1"/>
  <c r="E53" i="26"/>
  <c r="E55" i="26" s="1"/>
  <c r="E59" i="26" s="1"/>
  <c r="E61" i="26" s="1"/>
  <c r="D53" i="26"/>
  <c r="D55" i="26" s="1"/>
  <c r="D59" i="26" s="1"/>
  <c r="D61" i="26" s="1"/>
  <c r="C53" i="26"/>
  <c r="C55" i="26" s="1"/>
  <c r="C59" i="26" s="1"/>
  <c r="C61" i="26" s="1"/>
  <c r="B53" i="26"/>
  <c r="B55" i="26" s="1"/>
  <c r="B59" i="26" s="1"/>
  <c r="B61" i="26" s="1"/>
  <c r="F40" i="26"/>
  <c r="E40" i="26"/>
  <c r="D40" i="26"/>
  <c r="C40" i="26"/>
  <c r="B40" i="26"/>
  <c r="F35" i="26"/>
  <c r="E35" i="26"/>
  <c r="E41" i="26" s="1"/>
  <c r="D35" i="26"/>
  <c r="D41" i="26" s="1"/>
  <c r="C35" i="26"/>
  <c r="B35" i="26"/>
  <c r="F26" i="26"/>
  <c r="E26" i="26"/>
  <c r="D26" i="26"/>
  <c r="C26" i="26"/>
  <c r="B26" i="26"/>
  <c r="F18" i="26"/>
  <c r="E18" i="26"/>
  <c r="D18" i="26"/>
  <c r="C18" i="26"/>
  <c r="B18" i="26"/>
  <c r="D28" i="27" l="1"/>
  <c r="D73" i="27" s="1"/>
  <c r="D74" i="27" s="1"/>
  <c r="D68" i="27"/>
  <c r="D66" i="27"/>
  <c r="D67" i="27"/>
  <c r="F68" i="27"/>
  <c r="F67" i="27"/>
  <c r="F66" i="27"/>
  <c r="E67" i="27"/>
  <c r="E68" i="27"/>
  <c r="E66" i="27"/>
  <c r="F66" i="26"/>
  <c r="F67" i="26"/>
  <c r="F65" i="26"/>
  <c r="E65" i="26"/>
  <c r="E66" i="26"/>
  <c r="E67" i="26"/>
  <c r="D67" i="26"/>
  <c r="D66" i="26"/>
  <c r="D65" i="26"/>
  <c r="B27" i="26"/>
  <c r="B72" i="26" s="1"/>
  <c r="B73" i="26" s="1"/>
  <c r="B66" i="26"/>
  <c r="B65" i="26"/>
  <c r="B67" i="26"/>
  <c r="F42" i="27"/>
  <c r="C42" i="27"/>
  <c r="C28" i="27"/>
  <c r="E27" i="26"/>
  <c r="E72" i="26" s="1"/>
  <c r="E73" i="26" s="1"/>
  <c r="C27" i="26"/>
  <c r="E42" i="27"/>
  <c r="F28" i="27"/>
  <c r="F73" i="27" s="1"/>
  <c r="F74" i="27" s="1"/>
  <c r="B28" i="27"/>
  <c r="E63" i="27"/>
  <c r="E64" i="27" s="1"/>
  <c r="E46" i="27" s="1"/>
  <c r="B63" i="27"/>
  <c r="B64" i="27" s="1"/>
  <c r="B46" i="27" s="1"/>
  <c r="F63" i="27"/>
  <c r="F64" i="27" s="1"/>
  <c r="F46" i="27" s="1"/>
  <c r="C63" i="27"/>
  <c r="C64" i="27" s="1"/>
  <c r="C46" i="27" s="1"/>
  <c r="D63" i="27"/>
  <c r="D64" i="27" s="1"/>
  <c r="D46" i="27" s="1"/>
  <c r="F41" i="26"/>
  <c r="B41" i="26"/>
  <c r="C41" i="26"/>
  <c r="F27" i="26"/>
  <c r="F72" i="26" s="1"/>
  <c r="F73" i="26" s="1"/>
  <c r="D27" i="26"/>
  <c r="D72" i="26" s="1"/>
  <c r="D73" i="26" s="1"/>
  <c r="E62" i="26"/>
  <c r="E63" i="26" s="1"/>
  <c r="E45" i="26" s="1"/>
  <c r="B62" i="26"/>
  <c r="B63" i="26" s="1"/>
  <c r="B45" i="26" s="1"/>
  <c r="F62" i="26"/>
  <c r="F63" i="26" s="1"/>
  <c r="F45" i="26" s="1"/>
  <c r="C62" i="26"/>
  <c r="C63" i="26" s="1"/>
  <c r="C45" i="26" s="1"/>
  <c r="D62" i="26"/>
  <c r="D63" i="26" s="1"/>
  <c r="D45" i="26" s="1"/>
  <c r="D52" i="25"/>
  <c r="D54" i="25" s="1"/>
  <c r="D58" i="25" s="1"/>
  <c r="D60" i="25" s="1"/>
  <c r="F52" i="25"/>
  <c r="F54" i="25" s="1"/>
  <c r="F58" i="25" s="1"/>
  <c r="F60" i="25" s="1"/>
  <c r="E52" i="25"/>
  <c r="E54" i="25" s="1"/>
  <c r="E58" i="25" s="1"/>
  <c r="E60" i="25" s="1"/>
  <c r="C52" i="25"/>
  <c r="C54" i="25" s="1"/>
  <c r="C58" i="25" s="1"/>
  <c r="C60" i="25" s="1"/>
  <c r="B52" i="25"/>
  <c r="B54" i="25" s="1"/>
  <c r="B58" i="25" s="1"/>
  <c r="B60" i="25" s="1"/>
  <c r="F39" i="25"/>
  <c r="E39" i="25"/>
  <c r="D39" i="25"/>
  <c r="C39" i="25"/>
  <c r="B39" i="25"/>
  <c r="F34" i="25"/>
  <c r="E34" i="25"/>
  <c r="D34" i="25"/>
  <c r="C34" i="25"/>
  <c r="C40" i="25" s="1"/>
  <c r="B34" i="25"/>
  <c r="F25" i="25"/>
  <c r="E25" i="25"/>
  <c r="D25" i="25"/>
  <c r="C25" i="25"/>
  <c r="B25" i="25"/>
  <c r="F17" i="25"/>
  <c r="E17" i="25"/>
  <c r="D17" i="25"/>
  <c r="C17" i="25"/>
  <c r="B17" i="25"/>
  <c r="F48" i="24"/>
  <c r="C50" i="24"/>
  <c r="C54" i="24" s="1"/>
  <c r="C56" i="24" s="1"/>
  <c r="F50" i="24"/>
  <c r="F54" i="24" s="1"/>
  <c r="F56" i="24" s="1"/>
  <c r="E48" i="24"/>
  <c r="E50" i="24" s="1"/>
  <c r="E54" i="24" s="1"/>
  <c r="E56" i="24" s="1"/>
  <c r="D48" i="24"/>
  <c r="D50" i="24" s="1"/>
  <c r="D54" i="24" s="1"/>
  <c r="D56" i="24" s="1"/>
  <c r="C48" i="24"/>
  <c r="B48" i="24"/>
  <c r="B50" i="24" s="1"/>
  <c r="B54" i="24" s="1"/>
  <c r="B56" i="24" s="1"/>
  <c r="F35" i="24"/>
  <c r="E35" i="24"/>
  <c r="E36" i="24" s="1"/>
  <c r="D35" i="24"/>
  <c r="C35" i="24"/>
  <c r="B35" i="24"/>
  <c r="B36" i="24" s="1"/>
  <c r="F30" i="24"/>
  <c r="E30" i="24"/>
  <c r="D30" i="24"/>
  <c r="C30" i="24"/>
  <c r="B30" i="24"/>
  <c r="F21" i="24"/>
  <c r="E21" i="24"/>
  <c r="D21" i="24"/>
  <c r="C21" i="24"/>
  <c r="B21" i="24"/>
  <c r="F13" i="24"/>
  <c r="E13" i="24"/>
  <c r="D13" i="24"/>
  <c r="C13" i="24"/>
  <c r="B13" i="24"/>
  <c r="F50" i="23"/>
  <c r="F52" i="23" s="1"/>
  <c r="F56" i="23" s="1"/>
  <c r="F58" i="23" s="1"/>
  <c r="E50" i="23"/>
  <c r="E52" i="23" s="1"/>
  <c r="E56" i="23" s="1"/>
  <c r="E58" i="23" s="1"/>
  <c r="D50" i="23"/>
  <c r="D52" i="23" s="1"/>
  <c r="D56" i="23" s="1"/>
  <c r="D58" i="23" s="1"/>
  <c r="C50" i="23"/>
  <c r="C52" i="23" s="1"/>
  <c r="C56" i="23" s="1"/>
  <c r="C58" i="23" s="1"/>
  <c r="B50" i="23"/>
  <c r="B52" i="23" s="1"/>
  <c r="B56" i="23" s="1"/>
  <c r="B58" i="23" s="1"/>
  <c r="F37" i="23"/>
  <c r="E37" i="23"/>
  <c r="D37" i="23"/>
  <c r="C37" i="23"/>
  <c r="B37" i="23"/>
  <c r="F32" i="23"/>
  <c r="E32" i="23"/>
  <c r="D32" i="23"/>
  <c r="C32" i="23"/>
  <c r="B32" i="23"/>
  <c r="B38" i="23" s="1"/>
  <c r="F23" i="23"/>
  <c r="E23" i="23"/>
  <c r="D23" i="23"/>
  <c r="C23" i="23"/>
  <c r="B23" i="23"/>
  <c r="F15" i="23"/>
  <c r="E15" i="23"/>
  <c r="D15" i="23"/>
  <c r="C15" i="23"/>
  <c r="B15" i="23"/>
  <c r="F57" i="22"/>
  <c r="E57" i="22"/>
  <c r="D57" i="22"/>
  <c r="C57" i="22"/>
  <c r="B57" i="22"/>
  <c r="F44" i="22"/>
  <c r="E44" i="22"/>
  <c r="D44" i="22"/>
  <c r="C44" i="22"/>
  <c r="B44" i="22"/>
  <c r="F39" i="22"/>
  <c r="F45" i="22" s="1"/>
  <c r="E39" i="22"/>
  <c r="D39" i="22"/>
  <c r="C39" i="22"/>
  <c r="B39" i="22"/>
  <c r="B45" i="22" s="1"/>
  <c r="F30" i="22"/>
  <c r="E30" i="22"/>
  <c r="D30" i="22"/>
  <c r="C30" i="22"/>
  <c r="B30" i="22"/>
  <c r="F22" i="22"/>
  <c r="E22" i="22"/>
  <c r="D22" i="22"/>
  <c r="C22" i="22"/>
  <c r="B22" i="22"/>
  <c r="F65" i="25" l="1"/>
  <c r="F64" i="25"/>
  <c r="F66" i="25"/>
  <c r="E66" i="25"/>
  <c r="E65" i="25"/>
  <c r="E64" i="25"/>
  <c r="D65" i="25"/>
  <c r="D66" i="25"/>
  <c r="D64" i="25"/>
  <c r="C66" i="25"/>
  <c r="C65" i="25"/>
  <c r="C64" i="25"/>
  <c r="B65" i="25"/>
  <c r="B64" i="25"/>
  <c r="B66" i="25"/>
  <c r="F62" i="24"/>
  <c r="F61" i="24"/>
  <c r="F60" i="24"/>
  <c r="E61" i="24"/>
  <c r="E62" i="24"/>
  <c r="E60" i="24"/>
  <c r="D22" i="24"/>
  <c r="D67" i="24" s="1"/>
  <c r="D68" i="24" s="1"/>
  <c r="D61" i="24"/>
  <c r="D62" i="24"/>
  <c r="D60" i="24"/>
  <c r="C22" i="24"/>
  <c r="C67" i="24" s="1"/>
  <c r="C68" i="24" s="1"/>
  <c r="C62" i="24"/>
  <c r="C61" i="24"/>
  <c r="C60" i="24"/>
  <c r="B61" i="24"/>
  <c r="B60" i="24"/>
  <c r="B62" i="24"/>
  <c r="B24" i="23"/>
  <c r="B69" i="23" s="1"/>
  <c r="B70" i="23" s="1"/>
  <c r="B64" i="23"/>
  <c r="B63" i="23"/>
  <c r="B62" i="23"/>
  <c r="F64" i="23"/>
  <c r="F62" i="23"/>
  <c r="F63" i="23"/>
  <c r="E62" i="23"/>
  <c r="E64" i="23"/>
  <c r="E63" i="23"/>
  <c r="D64" i="23"/>
  <c r="D63" i="23"/>
  <c r="D62" i="23"/>
  <c r="C63" i="23"/>
  <c r="C62" i="23"/>
  <c r="C64" i="23"/>
  <c r="C69" i="22"/>
  <c r="C71" i="22"/>
  <c r="C70" i="22"/>
  <c r="C59" i="22"/>
  <c r="C63" i="22" s="1"/>
  <c r="C65" i="22" s="1"/>
  <c r="C66" i="22" s="1"/>
  <c r="C67" i="22" s="1"/>
  <c r="C78" i="22"/>
  <c r="C79" i="22" s="1"/>
  <c r="D70" i="22"/>
  <c r="D71" i="22"/>
  <c r="D69" i="22"/>
  <c r="D59" i="22"/>
  <c r="D63" i="22" s="1"/>
  <c r="D65" i="22" s="1"/>
  <c r="D78" i="22"/>
  <c r="D79" i="22" s="1"/>
  <c r="E71" i="22"/>
  <c r="E69" i="22"/>
  <c r="E70" i="22"/>
  <c r="E59" i="22"/>
  <c r="E63" i="22" s="1"/>
  <c r="E65" i="22" s="1"/>
  <c r="E78" i="22"/>
  <c r="E79" i="22" s="1"/>
  <c r="B31" i="22"/>
  <c r="B76" i="22" s="1"/>
  <c r="B77" i="22" s="1"/>
  <c r="B69" i="22"/>
  <c r="B71" i="22"/>
  <c r="B70" i="22"/>
  <c r="F31" i="22"/>
  <c r="F76" i="22" s="1"/>
  <c r="F77" i="22" s="1"/>
  <c r="F71" i="22"/>
  <c r="F70" i="22"/>
  <c r="F69" i="22"/>
  <c r="B59" i="22"/>
  <c r="B63" i="22" s="1"/>
  <c r="B65" i="22" s="1"/>
  <c r="B66" i="22" s="1"/>
  <c r="B67" i="22" s="1"/>
  <c r="B78" i="22"/>
  <c r="B79" i="22" s="1"/>
  <c r="F59" i="22"/>
  <c r="F63" i="22" s="1"/>
  <c r="F65" i="22" s="1"/>
  <c r="F78" i="22"/>
  <c r="F79" i="22" s="1"/>
  <c r="E26" i="25"/>
  <c r="E71" i="25" s="1"/>
  <c r="E72" i="25" s="1"/>
  <c r="E31" i="22"/>
  <c r="E76" i="22" s="1"/>
  <c r="E77" i="22" s="1"/>
  <c r="B40" i="25"/>
  <c r="F40" i="25"/>
  <c r="B26" i="25"/>
  <c r="B71" i="25" s="1"/>
  <c r="B72" i="25" s="1"/>
  <c r="D40" i="25"/>
  <c r="E24" i="23"/>
  <c r="E69" i="23" s="1"/>
  <c r="E70" i="23" s="1"/>
  <c r="E45" i="22"/>
  <c r="D45" i="22"/>
  <c r="C45" i="22"/>
  <c r="D26" i="25"/>
  <c r="D71" i="25" s="1"/>
  <c r="D72" i="25" s="1"/>
  <c r="C26" i="25"/>
  <c r="C71" i="25" s="1"/>
  <c r="C72" i="25" s="1"/>
  <c r="C36" i="24"/>
  <c r="B47" i="27"/>
  <c r="B48" i="27" s="1"/>
  <c r="B49" i="27" s="1"/>
  <c r="C47" i="27"/>
  <c r="C48" i="27" s="1"/>
  <c r="C49" i="27" s="1"/>
  <c r="E47" i="27"/>
  <c r="F47" i="27"/>
  <c r="D47" i="27"/>
  <c r="F46" i="26"/>
  <c r="D46" i="26"/>
  <c r="B46" i="26"/>
  <c r="E46" i="26"/>
  <c r="C46" i="26"/>
  <c r="C47" i="26" s="1"/>
  <c r="C48" i="26" s="1"/>
  <c r="E40" i="25"/>
  <c r="F26" i="25"/>
  <c r="F71" i="25" s="1"/>
  <c r="F72" i="25" s="1"/>
  <c r="D61" i="25"/>
  <c r="D62" i="25" s="1"/>
  <c r="D44" i="25" s="1"/>
  <c r="F61" i="25"/>
  <c r="F62" i="25" s="1"/>
  <c r="F44" i="25" s="1"/>
  <c r="E61" i="25"/>
  <c r="E62" i="25" s="1"/>
  <c r="E44" i="25" s="1"/>
  <c r="C61" i="25"/>
  <c r="C62" i="25" s="1"/>
  <c r="C44" i="25" s="1"/>
  <c r="B61" i="25"/>
  <c r="B62" i="25" s="1"/>
  <c r="B44" i="25" s="1"/>
  <c r="D36" i="24"/>
  <c r="F36" i="24"/>
  <c r="B22" i="24"/>
  <c r="B67" i="24" s="1"/>
  <c r="B68" i="24" s="1"/>
  <c r="F22" i="24"/>
  <c r="F67" i="24" s="1"/>
  <c r="F68" i="24" s="1"/>
  <c r="E22" i="24"/>
  <c r="E67" i="24" s="1"/>
  <c r="E68" i="24" s="1"/>
  <c r="F57" i="24"/>
  <c r="F58" i="24" s="1"/>
  <c r="F40" i="24" s="1"/>
  <c r="D57" i="24"/>
  <c r="D58" i="24" s="1"/>
  <c r="D40" i="24" s="1"/>
  <c r="E57" i="24"/>
  <c r="E58" i="24"/>
  <c r="E40" i="24" s="1"/>
  <c r="B58" i="24"/>
  <c r="B40" i="24" s="1"/>
  <c r="B57" i="24"/>
  <c r="C57" i="24"/>
  <c r="C58" i="24" s="1"/>
  <c r="C40" i="24" s="1"/>
  <c r="F38" i="23"/>
  <c r="F24" i="23"/>
  <c r="F69" i="23" s="1"/>
  <c r="F70" i="23" s="1"/>
  <c r="D24" i="23"/>
  <c r="D69" i="23" s="1"/>
  <c r="D70" i="23" s="1"/>
  <c r="C38" i="23"/>
  <c r="E38" i="23"/>
  <c r="D38" i="23"/>
  <c r="C24" i="23"/>
  <c r="C69" i="23" s="1"/>
  <c r="C70" i="23" s="1"/>
  <c r="B59" i="23"/>
  <c r="B60" i="23" s="1"/>
  <c r="B42" i="23" s="1"/>
  <c r="F59" i="23"/>
  <c r="F60" i="23" s="1"/>
  <c r="F42" i="23" s="1"/>
  <c r="C59" i="23"/>
  <c r="C60" i="23" s="1"/>
  <c r="C42" i="23" s="1"/>
  <c r="E59" i="23"/>
  <c r="E60" i="23" s="1"/>
  <c r="E42" i="23" s="1"/>
  <c r="D59" i="23"/>
  <c r="D60" i="23" s="1"/>
  <c r="D42" i="23" s="1"/>
  <c r="D31" i="22"/>
  <c r="D76" i="22" s="1"/>
  <c r="D77" i="22" s="1"/>
  <c r="C31" i="22"/>
  <c r="C76" i="22" s="1"/>
  <c r="C77" i="22" s="1"/>
  <c r="F66" i="22"/>
  <c r="F67" i="22" s="1"/>
  <c r="E66" i="22"/>
  <c r="E67" i="22" s="1"/>
  <c r="D66" i="22"/>
  <c r="D67" i="22" s="1"/>
  <c r="D48" i="27" l="1"/>
  <c r="D49" i="27" s="1"/>
  <c r="D83" i="27"/>
  <c r="F48" i="27"/>
  <c r="F49" i="27" s="1"/>
  <c r="F83" i="27"/>
  <c r="E48" i="27"/>
  <c r="E49" i="27" s="1"/>
  <c r="E83" i="27"/>
  <c r="F47" i="26"/>
  <c r="F48" i="26" s="1"/>
  <c r="F82" i="26"/>
  <c r="E47" i="26"/>
  <c r="E48" i="26" s="1"/>
  <c r="E82" i="26"/>
  <c r="D47" i="26"/>
  <c r="D48" i="26" s="1"/>
  <c r="D82" i="26"/>
  <c r="B47" i="26"/>
  <c r="B48" i="26" s="1"/>
  <c r="B82" i="26"/>
  <c r="B45" i="25"/>
  <c r="B81" i="25" s="1"/>
  <c r="C49" i="22"/>
  <c r="B49" i="22"/>
  <c r="E49" i="22"/>
  <c r="E50" i="22" s="1"/>
  <c r="F49" i="22"/>
  <c r="D49" i="22"/>
  <c r="D50" i="22" s="1"/>
  <c r="E45" i="25"/>
  <c r="F45" i="25"/>
  <c r="D45" i="25"/>
  <c r="C45" i="25"/>
  <c r="E41" i="24"/>
  <c r="D41" i="24"/>
  <c r="F41" i="24"/>
  <c r="C41" i="24"/>
  <c r="B41" i="24"/>
  <c r="D43" i="23"/>
  <c r="F43" i="23"/>
  <c r="B43" i="23"/>
  <c r="C43" i="23"/>
  <c r="E43" i="23"/>
  <c r="F50" i="22"/>
  <c r="F51" i="22" s="1"/>
  <c r="F52" i="22" s="1"/>
  <c r="B50" i="22"/>
  <c r="B51" i="22" s="1"/>
  <c r="B52" i="22" s="1"/>
  <c r="C50" i="22"/>
  <c r="C51" i="22" s="1"/>
  <c r="C52" i="22" s="1"/>
  <c r="B46" i="25" l="1"/>
  <c r="B47" i="25" s="1"/>
  <c r="F46" i="25"/>
  <c r="F47" i="25" s="1"/>
  <c r="F81" i="25"/>
  <c r="E46" i="25"/>
  <c r="E47" i="25" s="1"/>
  <c r="E81" i="25"/>
  <c r="D46" i="25"/>
  <c r="D47" i="25" s="1"/>
  <c r="D81" i="25"/>
  <c r="C46" i="25"/>
  <c r="C47" i="25" s="1"/>
  <c r="C81" i="25"/>
  <c r="F42" i="24"/>
  <c r="F43" i="24" s="1"/>
  <c r="F77" i="24"/>
  <c r="E42" i="24"/>
  <c r="E43" i="24" s="1"/>
  <c r="E77" i="24"/>
  <c r="D42" i="24"/>
  <c r="D43" i="24" s="1"/>
  <c r="D77" i="24"/>
  <c r="C42" i="24"/>
  <c r="C43" i="24" s="1"/>
  <c r="C77" i="24"/>
  <c r="B42" i="24"/>
  <c r="B43" i="24" s="1"/>
  <c r="B77" i="24"/>
  <c r="B44" i="23"/>
  <c r="B45" i="23" s="1"/>
  <c r="B79" i="23"/>
  <c r="F44" i="23"/>
  <c r="F45" i="23" s="1"/>
  <c r="F79" i="23"/>
  <c r="E44" i="23"/>
  <c r="E45" i="23" s="1"/>
  <c r="E79" i="23"/>
  <c r="D44" i="23"/>
  <c r="D45" i="23" s="1"/>
  <c r="D79" i="23"/>
  <c r="C44" i="23"/>
  <c r="C45" i="23" s="1"/>
  <c r="C79" i="23"/>
  <c r="F86" i="22"/>
  <c r="E51" i="22"/>
  <c r="E52" i="22" s="1"/>
  <c r="E86" i="22"/>
  <c r="D51" i="22"/>
  <c r="D52" i="22" s="1"/>
  <c r="D86" i="22"/>
  <c r="B86" i="22"/>
  <c r="C86" i="22"/>
</calcChain>
</file>

<file path=xl/sharedStrings.xml><?xml version="1.0" encoding="utf-8"?>
<sst xmlns="http://schemas.openxmlformats.org/spreadsheetml/2006/main" count="467" uniqueCount="86">
  <si>
    <t>Gastos por intereses</t>
  </si>
  <si>
    <t>Ventas Netas o Producto de Ventas</t>
  </si>
  <si>
    <t>Ventas Brutas</t>
  </si>
  <si>
    <t>Total ventas netas</t>
  </si>
  <si>
    <t>Costo de Ventas</t>
  </si>
  <si>
    <t>Gastos de Operación</t>
  </si>
  <si>
    <t>Gastos de ventas</t>
  </si>
  <si>
    <t>Gastos de administración</t>
  </si>
  <si>
    <t>ACTIVO</t>
  </si>
  <si>
    <t xml:space="preserve"> </t>
  </si>
  <si>
    <t>Cuentas por cobrar</t>
  </si>
  <si>
    <t>Otras cuentas por cobrar</t>
  </si>
  <si>
    <t>Inventario de mercancías</t>
  </si>
  <si>
    <t>Total activo circulante</t>
  </si>
  <si>
    <t>Propiedades, planta y equipo (fijo)</t>
  </si>
  <si>
    <t>Vehículo</t>
  </si>
  <si>
    <t>- Descuentos y devoluciones en ventas</t>
  </si>
  <si>
    <t>= Utilidad bruta en ventas</t>
  </si>
  <si>
    <t>Utilidad en operación</t>
  </si>
  <si>
    <t>Utilidad antes de impuestos</t>
  </si>
  <si>
    <t>Provisión para impuestos</t>
  </si>
  <si>
    <t>Utilidad neta</t>
  </si>
  <si>
    <t>Balance general comparativo al 31 de diciembre</t>
  </si>
  <si>
    <t>Efectivo</t>
  </si>
  <si>
    <t>Gastos pagado por anticipado</t>
  </si>
  <si>
    <t>Terreno</t>
  </si>
  <si>
    <t>Edificio</t>
  </si>
  <si>
    <t>Maquinaria y equipos</t>
  </si>
  <si>
    <t>Mobiliario</t>
  </si>
  <si>
    <t xml:space="preserve">-Depreciación acumulada </t>
  </si>
  <si>
    <t>Total propiedades, planta y equipo, neto</t>
  </si>
  <si>
    <t>TOTAL ACTIVOS</t>
  </si>
  <si>
    <t>PASIVO Y PATRIMONIO</t>
  </si>
  <si>
    <t>PASIVO</t>
  </si>
  <si>
    <t>Cuentas por pagar, proveedores</t>
  </si>
  <si>
    <t>Impuestos por pagar</t>
  </si>
  <si>
    <t>Sueldos y salarios por pagar</t>
  </si>
  <si>
    <t>Total pasivo a corto plazo</t>
  </si>
  <si>
    <t>A corto plazo</t>
  </si>
  <si>
    <t>A largo plazo</t>
  </si>
  <si>
    <t>Préstamos bancarios</t>
  </si>
  <si>
    <t>Prestaciones sociales</t>
  </si>
  <si>
    <t>Cuentas por pagar, socios</t>
  </si>
  <si>
    <t>Total pasivo a largo plazo</t>
  </si>
  <si>
    <t>TOTAL PASIVOS</t>
  </si>
  <si>
    <t>PATRIMONIO</t>
  </si>
  <si>
    <t>Capital social</t>
  </si>
  <si>
    <t>Reservas de capital</t>
  </si>
  <si>
    <t>Utilidades del ejercicio</t>
  </si>
  <si>
    <t>TOTAL PATRIMONIO</t>
  </si>
  <si>
    <t>TOTAL PASIVO Y PATRIMONIO</t>
  </si>
  <si>
    <t>NUESTRA EMPRESA , S.A.</t>
  </si>
  <si>
    <t>Circulante o Corriente</t>
  </si>
  <si>
    <t>(En millones de Pesos)</t>
  </si>
  <si>
    <t>Cuentas</t>
  </si>
  <si>
    <t>Amortizaciones</t>
  </si>
  <si>
    <t>DEPRECIACION ACUMULADA 2017</t>
  </si>
  <si>
    <t>Relación corriente</t>
  </si>
  <si>
    <t>Prueba acída</t>
  </si>
  <si>
    <t>Capital de Trabajo</t>
  </si>
  <si>
    <t>Rotación de Cartera (veces)</t>
  </si>
  <si>
    <t>Rotación de Cartera (dias)</t>
  </si>
  <si>
    <t>Rotación de Inventarios (veces)</t>
  </si>
  <si>
    <t>Rotación de Inventarios (dias)</t>
  </si>
  <si>
    <t>Rotación de Activos (veces)</t>
  </si>
  <si>
    <t>Rotación de Activos (dias)</t>
  </si>
  <si>
    <t>Rotación de activos fijos (veces)</t>
  </si>
  <si>
    <t>Rotación de activos fijos (Dias)</t>
  </si>
  <si>
    <t>Apalancamiento</t>
  </si>
  <si>
    <t>Costo Financiero (Bancario)</t>
  </si>
  <si>
    <t>Costo Financiero/gastos</t>
  </si>
  <si>
    <t>Rentabilidad Bruta</t>
  </si>
  <si>
    <t>Rentanilidad Operativa</t>
  </si>
  <si>
    <t>Rentabilidad Neta</t>
  </si>
  <si>
    <t>EBITDA</t>
  </si>
  <si>
    <t>SEGUNDO PARCIAL DE GERENCIA FINANCIERA</t>
  </si>
  <si>
    <t>NOMBRE:</t>
  </si>
  <si>
    <t>CORPORACIÓN BOLIVARIANA DEL NORTE</t>
  </si>
  <si>
    <t>CUESTIONARIO</t>
  </si>
  <si>
    <t>Documento</t>
  </si>
  <si>
    <t>TEMA</t>
  </si>
  <si>
    <t>El tablero debe incluir graficas y analisis</t>
  </si>
  <si>
    <t>EVALUACIÓN</t>
  </si>
  <si>
    <t>PRESENTACIÓN</t>
  </si>
  <si>
    <t>GRAFICAS</t>
  </si>
  <si>
    <t>ANALISIS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</si>
</sst>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0"/>
      <name val="Arial"/>
    </font>
    <font>
      <b/>
      <sz val="11"/>
      <name val="Tahoma"/>
      <family val="2"/>
    </font>
    <font>
      <b/>
      <u/>
      <sz val="11"/>
      <name val="Tahoma"/>
      <family val="2"/>
    </font>
    <font>
      <sz val="11"/>
      <name val="Tahoma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2" borderId="3" xfId="0" applyFont="1" applyFill="1" applyBorder="1" applyAlignment="1">
      <alignment horizontal="center"/>
    </xf>
    <xf numFmtId="0" fontId="2" fillId="0" borderId="4" xfId="0" applyFont="1" applyBorder="1"/>
    <xf numFmtId="37" fontId="3" fillId="0" borderId="0" xfId="0" applyNumberFormat="1" applyFont="1" applyBorder="1"/>
    <xf numFmtId="37" fontId="3" fillId="0" borderId="5" xfId="0" applyNumberFormat="1" applyFont="1" applyBorder="1"/>
    <xf numFmtId="0" fontId="3" fillId="2" borderId="0" xfId="0" applyFont="1" applyFill="1"/>
    <xf numFmtId="0" fontId="3" fillId="0" borderId="0" xfId="0" applyFont="1"/>
    <xf numFmtId="0" fontId="3" fillId="0" borderId="4" xfId="0" applyFont="1" applyBorder="1"/>
    <xf numFmtId="0" fontId="3" fillId="0" borderId="4" xfId="0" quotePrefix="1" applyFont="1" applyBorder="1"/>
    <xf numFmtId="0" fontId="3" fillId="0" borderId="0" xfId="0" applyFont="1" applyBorder="1"/>
    <xf numFmtId="0" fontId="1" fillId="0" borderId="4" xfId="0" applyFont="1" applyBorder="1"/>
    <xf numFmtId="0" fontId="3" fillId="2" borderId="0" xfId="0" applyFont="1" applyFill="1" applyBorder="1"/>
    <xf numFmtId="0" fontId="1" fillId="0" borderId="1" xfId="0" applyFont="1" applyBorder="1"/>
    <xf numFmtId="0" fontId="2" fillId="0" borderId="4" xfId="0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3" fontId="3" fillId="2" borderId="0" xfId="0" applyNumberFormat="1" applyFont="1" applyFill="1"/>
    <xf numFmtId="3" fontId="3" fillId="2" borderId="7" xfId="0" applyNumberFormat="1" applyFont="1" applyFill="1" applyBorder="1"/>
    <xf numFmtId="3" fontId="3" fillId="0" borderId="0" xfId="0" applyNumberFormat="1" applyFont="1" applyBorder="1"/>
    <xf numFmtId="3" fontId="3" fillId="0" borderId="5" xfId="0" applyNumberFormat="1" applyFont="1" applyBorder="1"/>
    <xf numFmtId="3" fontId="3" fillId="0" borderId="7" xfId="0" applyNumberFormat="1" applyFont="1" applyBorder="1"/>
    <xf numFmtId="3" fontId="3" fillId="0" borderId="9" xfId="0" applyNumberFormat="1" applyFont="1" applyBorder="1"/>
    <xf numFmtId="3" fontId="3" fillId="0" borderId="10" xfId="0" applyNumberFormat="1" applyFont="1" applyBorder="1"/>
    <xf numFmtId="3" fontId="3" fillId="0" borderId="11" xfId="0" applyNumberFormat="1" applyFont="1" applyBorder="1"/>
    <xf numFmtId="3" fontId="3" fillId="0" borderId="12" xfId="0" applyNumberFormat="1" applyFont="1" applyBorder="1"/>
    <xf numFmtId="3" fontId="3" fillId="0" borderId="2" xfId="0" applyNumberFormat="1" applyFont="1" applyBorder="1"/>
    <xf numFmtId="3" fontId="3" fillId="0" borderId="3" xfId="0" applyNumberFormat="1" applyFont="1" applyBorder="1"/>
    <xf numFmtId="0" fontId="1" fillId="0" borderId="0" xfId="0" applyFont="1" applyBorder="1"/>
    <xf numFmtId="3" fontId="3" fillId="0" borderId="1" xfId="0" applyNumberFormat="1" applyFont="1" applyBorder="1"/>
    <xf numFmtId="3" fontId="3" fillId="0" borderId="14" xfId="0" applyNumberFormat="1" applyFont="1" applyBorder="1"/>
    <xf numFmtId="3" fontId="3" fillId="0" borderId="15" xfId="0" applyNumberFormat="1" applyFont="1" applyBorder="1"/>
    <xf numFmtId="0" fontId="3" fillId="2" borderId="8" xfId="0" applyFont="1" applyFill="1" applyBorder="1"/>
    <xf numFmtId="0" fontId="3" fillId="2" borderId="12" xfId="0" applyFont="1" applyFill="1" applyBorder="1"/>
    <xf numFmtId="3" fontId="3" fillId="2" borderId="1" xfId="0" applyNumberFormat="1" applyFont="1" applyFill="1" applyBorder="1"/>
    <xf numFmtId="3" fontId="3" fillId="0" borderId="16" xfId="0" applyNumberFormat="1" applyFont="1" applyBorder="1"/>
    <xf numFmtId="3" fontId="3" fillId="0" borderId="8" xfId="0" applyNumberFormat="1" applyFont="1" applyBorder="1"/>
    <xf numFmtId="0" fontId="3" fillId="2" borderId="7" xfId="0" applyFont="1" applyFill="1" applyBorder="1"/>
    <xf numFmtId="0" fontId="3" fillId="2" borderId="9" xfId="0" applyFont="1" applyFill="1" applyBorder="1"/>
    <xf numFmtId="3" fontId="3" fillId="0" borderId="6" xfId="0" applyNumberFormat="1" applyFont="1" applyBorder="1"/>
    <xf numFmtId="0" fontId="3" fillId="2" borderId="2" xfId="0" applyFont="1" applyFill="1" applyBorder="1"/>
    <xf numFmtId="0" fontId="3" fillId="2" borderId="3" xfId="0" applyFont="1" applyFill="1" applyBorder="1"/>
    <xf numFmtId="2" fontId="3" fillId="2" borderId="0" xfId="0" applyNumberFormat="1" applyFont="1" applyFill="1"/>
    <xf numFmtId="164" fontId="3" fillId="2" borderId="0" xfId="0" applyNumberFormat="1" applyFont="1" applyFill="1"/>
    <xf numFmtId="0" fontId="1" fillId="2" borderId="13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3" fontId="3" fillId="0" borderId="0" xfId="0" applyNumberFormat="1" applyFont="1"/>
    <xf numFmtId="0" fontId="1" fillId="2" borderId="13" xfId="0" applyFont="1" applyFill="1" applyBorder="1"/>
    <xf numFmtId="0" fontId="5" fillId="0" borderId="0" xfId="0" applyFont="1" applyAlignment="1">
      <alignment horizontal="center"/>
    </xf>
    <xf numFmtId="0" fontId="0" fillId="0" borderId="0" xfId="0" applyAlignment="1"/>
    <xf numFmtId="0" fontId="0" fillId="0" borderId="0" xfId="0" applyBorder="1" applyAlignment="1"/>
    <xf numFmtId="0" fontId="0" fillId="0" borderId="0" xfId="0" applyAlignment="1">
      <alignment wrapText="1"/>
    </xf>
    <xf numFmtId="0" fontId="4" fillId="0" borderId="0" xfId="0" applyFont="1" applyAlignme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1" fontId="3" fillId="2" borderId="0" xfId="0" applyNumberFormat="1" applyFont="1" applyFill="1"/>
    <xf numFmtId="0" fontId="0" fillId="0" borderId="21" xfId="0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5" fillId="0" borderId="0" xfId="0" applyFont="1" applyFill="1"/>
    <xf numFmtId="0" fontId="0" fillId="0" borderId="22" xfId="0" applyBorder="1" applyAlignment="1">
      <alignment horizontal="center"/>
    </xf>
    <xf numFmtId="0" fontId="0" fillId="0" borderId="23" xfId="0" applyFill="1" applyBorder="1"/>
    <xf numFmtId="0" fontId="5" fillId="0" borderId="22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9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GridLines="0" tabSelected="1" workbookViewId="0">
      <selection activeCell="D25" sqref="D25"/>
    </sheetView>
  </sheetViews>
  <sheetFormatPr baseColWidth="10" defaultRowHeight="13.2" x14ac:dyDescent="0.25"/>
  <cols>
    <col min="4" max="4" width="12.21875" customWidth="1"/>
    <col min="5" max="5" width="23.44140625" customWidth="1"/>
    <col min="7" max="7" width="20.109375" customWidth="1"/>
  </cols>
  <sheetData>
    <row r="1" spans="1:7" x14ac:dyDescent="0.25">
      <c r="A1" s="51" t="s">
        <v>77</v>
      </c>
      <c r="B1" s="51"/>
      <c r="C1" s="51"/>
      <c r="D1" s="51"/>
      <c r="E1" s="51"/>
      <c r="F1" s="47"/>
      <c r="G1" s="47"/>
    </row>
    <row r="2" spans="1:7" x14ac:dyDescent="0.25">
      <c r="A2" s="52" t="s">
        <v>75</v>
      </c>
      <c r="B2" s="52"/>
      <c r="C2" s="52"/>
      <c r="D2" s="52"/>
      <c r="E2" s="52"/>
      <c r="F2" s="47"/>
      <c r="G2" s="47"/>
    </row>
    <row r="3" spans="1:7" ht="13.8" thickBot="1" x14ac:dyDescent="0.3"/>
    <row r="4" spans="1:7" ht="13.8" thickBot="1" x14ac:dyDescent="0.3">
      <c r="A4" t="s">
        <v>76</v>
      </c>
      <c r="B4" s="53"/>
      <c r="C4" s="54"/>
      <c r="D4" s="54"/>
      <c r="E4" s="55"/>
      <c r="F4" s="48"/>
      <c r="G4" s="48"/>
    </row>
    <row r="5" spans="1:7" ht="13.8" thickBot="1" x14ac:dyDescent="0.3">
      <c r="A5" t="s">
        <v>79</v>
      </c>
      <c r="B5" s="66"/>
      <c r="C5" s="55"/>
    </row>
    <row r="6" spans="1:7" ht="13.8" thickBot="1" x14ac:dyDescent="0.3">
      <c r="A6" s="65" t="s">
        <v>80</v>
      </c>
      <c r="B6" s="67">
        <v>2</v>
      </c>
      <c r="D6" t="str">
        <f>IF(ISODD(B6),"LIQUIDEZ","CARTERA  E INVENTARIOS")</f>
        <v>CARTERA  E INVENTARIOS</v>
      </c>
    </row>
    <row r="8" spans="1:7" ht="13.8" thickBot="1" x14ac:dyDescent="0.3">
      <c r="A8" s="56" t="s">
        <v>78</v>
      </c>
      <c r="B8" s="56"/>
      <c r="C8" s="56"/>
      <c r="D8" s="56"/>
      <c r="E8" s="56"/>
      <c r="F8" s="48"/>
      <c r="G8" s="48"/>
    </row>
    <row r="9" spans="1:7" x14ac:dyDescent="0.25">
      <c r="A9" s="68" t="str">
        <f>CONCATENATE("Con base en la información financiera del tema que le correspondió, elabore un dashbord (Tablero) analizando la situación de ",D6,"  de la empresa")</f>
        <v>Con base en la información financiera del tema que le correspondió, elabore un dashbord (Tablero) analizando la situación de CARTERA  E INVENTARIOS  de la empresa</v>
      </c>
      <c r="B9" s="64"/>
      <c r="C9" s="64"/>
      <c r="D9" s="64"/>
      <c r="E9" s="69"/>
    </row>
    <row r="10" spans="1:7" ht="13.2" customHeight="1" x14ac:dyDescent="0.25">
      <c r="A10" s="70"/>
      <c r="B10" s="71"/>
      <c r="C10" s="71"/>
      <c r="D10" s="71"/>
      <c r="E10" s="72"/>
      <c r="F10" s="49"/>
      <c r="G10" s="49"/>
    </row>
    <row r="11" spans="1:7" x14ac:dyDescent="0.25">
      <c r="A11" s="70"/>
      <c r="B11" s="71"/>
      <c r="C11" s="71"/>
      <c r="D11" s="71"/>
      <c r="E11" s="72"/>
      <c r="F11" s="49"/>
      <c r="G11" s="49"/>
    </row>
    <row r="12" spans="1:7" ht="13.8" thickBot="1" x14ac:dyDescent="0.3">
      <c r="A12" s="73"/>
      <c r="B12" s="74"/>
      <c r="C12" s="74"/>
      <c r="D12" s="74"/>
      <c r="E12" s="75"/>
    </row>
    <row r="13" spans="1:7" ht="13.2" customHeight="1" x14ac:dyDescent="0.25">
      <c r="A13" s="63" t="s">
        <v>81</v>
      </c>
      <c r="B13" s="62"/>
      <c r="C13" s="62"/>
      <c r="D13" s="62"/>
      <c r="E13" s="62"/>
      <c r="F13" s="49"/>
      <c r="G13" s="49"/>
    </row>
    <row r="14" spans="1:7" x14ac:dyDescent="0.25">
      <c r="F14" s="49"/>
      <c r="G14" s="49"/>
    </row>
    <row r="15" spans="1:7" x14ac:dyDescent="0.25">
      <c r="A15" s="52" t="s">
        <v>82</v>
      </c>
      <c r="B15" s="52"/>
      <c r="C15" s="52"/>
      <c r="D15" s="52"/>
      <c r="E15" s="52"/>
    </row>
    <row r="16" spans="1:7" ht="13.2" customHeight="1" x14ac:dyDescent="0.25">
      <c r="F16" s="49"/>
      <c r="G16" s="49"/>
    </row>
    <row r="17" spans="1:7" x14ac:dyDescent="0.25">
      <c r="A17" s="52" t="s">
        <v>83</v>
      </c>
      <c r="B17" s="51"/>
      <c r="C17" s="52" t="s">
        <v>84</v>
      </c>
      <c r="D17" s="52"/>
      <c r="E17" s="46" t="s">
        <v>85</v>
      </c>
      <c r="F17" s="49"/>
      <c r="G17" s="49"/>
    </row>
    <row r="18" spans="1:7" x14ac:dyDescent="0.25">
      <c r="A18" s="76">
        <v>0.3</v>
      </c>
      <c r="B18" s="51"/>
      <c r="C18" s="76">
        <v>0.4</v>
      </c>
      <c r="D18" s="51"/>
      <c r="E18" s="77">
        <v>0.3</v>
      </c>
    </row>
    <row r="19" spans="1:7" ht="13.2" customHeight="1" x14ac:dyDescent="0.25">
      <c r="F19" s="49"/>
      <c r="G19" s="49"/>
    </row>
    <row r="20" spans="1:7" x14ac:dyDescent="0.25">
      <c r="F20" s="49"/>
      <c r="G20" s="49"/>
    </row>
    <row r="22" spans="1:7" x14ac:dyDescent="0.25">
      <c r="F22" s="47"/>
      <c r="G22" s="47"/>
    </row>
    <row r="24" spans="1:7" x14ac:dyDescent="0.25">
      <c r="F24" s="50"/>
      <c r="G24" s="50"/>
    </row>
    <row r="26" spans="1:7" x14ac:dyDescent="0.25">
      <c r="F26" s="47"/>
      <c r="G26" s="47"/>
    </row>
  </sheetData>
  <mergeCells count="12">
    <mergeCell ref="B5:C5"/>
    <mergeCell ref="A9:E12"/>
    <mergeCell ref="A13:E13"/>
    <mergeCell ref="A15:E15"/>
    <mergeCell ref="A17:B17"/>
    <mergeCell ref="A18:B18"/>
    <mergeCell ref="C17:D17"/>
    <mergeCell ref="C18:D18"/>
    <mergeCell ref="A1:E1"/>
    <mergeCell ref="A2:E2"/>
    <mergeCell ref="B4:E4"/>
    <mergeCell ref="A8:E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153"/>
  <sheetViews>
    <sheetView topLeftCell="A23" zoomScale="140" zoomScaleNormal="140" workbookViewId="0">
      <selection activeCell="F19" sqref="F19"/>
    </sheetView>
  </sheetViews>
  <sheetFormatPr baseColWidth="10" defaultColWidth="11.44140625" defaultRowHeight="13.8" x14ac:dyDescent="0.25"/>
  <cols>
    <col min="1" max="1" width="34.88671875" style="6" customWidth="1"/>
    <col min="2" max="2" width="9" style="6" customWidth="1"/>
    <col min="3" max="3" width="10.44140625" style="6" customWidth="1"/>
    <col min="4" max="4" width="11.44140625" style="6" customWidth="1"/>
    <col min="5" max="64" width="11.44140625" style="5" customWidth="1"/>
    <col min="65" max="16384" width="11.44140625" style="6"/>
  </cols>
  <sheetData>
    <row r="1" spans="1:9" ht="15" customHeight="1" x14ac:dyDescent="0.25">
      <c r="A1" s="5"/>
      <c r="B1" s="5"/>
      <c r="C1" s="5"/>
      <c r="D1" s="5"/>
    </row>
    <row r="2" spans="1:9" ht="18" customHeight="1" x14ac:dyDescent="0.25">
      <c r="H2" s="17"/>
      <c r="I2" s="9"/>
    </row>
    <row r="3" spans="1:9" ht="18" customHeight="1" x14ac:dyDescent="0.25">
      <c r="H3" s="17"/>
      <c r="I3" s="9"/>
    </row>
    <row r="4" spans="1:9" ht="18" customHeight="1" x14ac:dyDescent="0.25">
      <c r="H4" s="17"/>
      <c r="I4" s="9"/>
    </row>
    <row r="5" spans="1:9" ht="13.5" customHeight="1" x14ac:dyDescent="0.25">
      <c r="A5" s="6" t="s">
        <v>56</v>
      </c>
      <c r="B5" s="44">
        <f>B29+50</f>
        <v>-170</v>
      </c>
      <c r="H5" s="17"/>
      <c r="I5" s="9"/>
    </row>
    <row r="6" spans="1:9" ht="15.9" customHeight="1" x14ac:dyDescent="0.25">
      <c r="H6" s="17"/>
      <c r="I6" s="9"/>
    </row>
    <row r="7" spans="1:9" ht="15.9" customHeight="1" x14ac:dyDescent="0.25">
      <c r="H7" s="17"/>
      <c r="I7" s="9"/>
    </row>
    <row r="8" spans="1:9" ht="15.9" customHeight="1" x14ac:dyDescent="0.25">
      <c r="H8" s="17"/>
      <c r="I8" s="26"/>
    </row>
    <row r="9" spans="1:9" ht="15.9" customHeight="1" x14ac:dyDescent="0.25">
      <c r="H9" s="17"/>
      <c r="I9" s="9"/>
    </row>
    <row r="10" spans="1:9" ht="15.9" customHeight="1" x14ac:dyDescent="0.25">
      <c r="H10" s="17"/>
      <c r="I10" s="9"/>
    </row>
    <row r="11" spans="1:9" ht="15.9" customHeight="1" x14ac:dyDescent="0.25">
      <c r="A11" s="57" t="s">
        <v>51</v>
      </c>
      <c r="B11" s="58"/>
      <c r="C11" s="58"/>
      <c r="D11" s="58"/>
      <c r="E11" s="58"/>
      <c r="F11" s="58"/>
      <c r="H11" s="17"/>
      <c r="I11" s="9"/>
    </row>
    <row r="12" spans="1:9" ht="15.9" customHeight="1" x14ac:dyDescent="0.25">
      <c r="A12" s="57" t="s">
        <v>22</v>
      </c>
      <c r="B12" s="58"/>
      <c r="C12" s="58"/>
      <c r="D12" s="58"/>
      <c r="E12" s="58"/>
      <c r="F12" s="58"/>
      <c r="H12" s="11"/>
      <c r="I12" s="11"/>
    </row>
    <row r="13" spans="1:9" ht="15.9" customHeight="1" x14ac:dyDescent="0.25">
      <c r="A13" s="59" t="s">
        <v>53</v>
      </c>
      <c r="B13" s="60"/>
      <c r="C13" s="60"/>
      <c r="D13" s="60"/>
      <c r="E13" s="60"/>
      <c r="F13" s="60"/>
    </row>
    <row r="14" spans="1:9" ht="15.9" customHeight="1" x14ac:dyDescent="0.25">
      <c r="A14" s="14" t="s">
        <v>54</v>
      </c>
      <c r="B14" s="42">
        <v>2018</v>
      </c>
      <c r="C14" s="42">
        <v>2019</v>
      </c>
      <c r="D14" s="1">
        <v>2020</v>
      </c>
      <c r="E14" s="1">
        <v>2021</v>
      </c>
      <c r="F14" s="1">
        <v>2022</v>
      </c>
    </row>
    <row r="15" spans="1:9" ht="15.9" customHeight="1" x14ac:dyDescent="0.25">
      <c r="A15" s="13" t="s">
        <v>8</v>
      </c>
      <c r="B15" s="3"/>
      <c r="C15" s="3"/>
      <c r="D15" s="4"/>
    </row>
    <row r="16" spans="1:9" ht="15.9" customHeight="1" x14ac:dyDescent="0.25">
      <c r="A16" s="2" t="s">
        <v>52</v>
      </c>
      <c r="B16" s="3"/>
      <c r="C16" s="3"/>
      <c r="D16" s="4"/>
    </row>
    <row r="17" spans="1:6" ht="15.9" customHeight="1" x14ac:dyDescent="0.25">
      <c r="A17" s="7" t="s">
        <v>23</v>
      </c>
      <c r="B17" s="17">
        <v>300</v>
      </c>
      <c r="C17" s="17">
        <v>300</v>
      </c>
      <c r="D17" s="18">
        <v>280</v>
      </c>
      <c r="E17" s="15">
        <v>270</v>
      </c>
      <c r="F17" s="15">
        <v>260</v>
      </c>
    </row>
    <row r="18" spans="1:6" ht="15.9" customHeight="1" x14ac:dyDescent="0.25">
      <c r="A18" s="7" t="s">
        <v>10</v>
      </c>
      <c r="B18" s="17">
        <v>200</v>
      </c>
      <c r="C18" s="17">
        <v>320</v>
      </c>
      <c r="D18" s="18">
        <v>400</v>
      </c>
      <c r="E18" s="15">
        <v>500</v>
      </c>
      <c r="F18" s="15">
        <v>600</v>
      </c>
    </row>
    <row r="19" spans="1:6" ht="15.9" customHeight="1" x14ac:dyDescent="0.25">
      <c r="A19" s="7" t="s">
        <v>11</v>
      </c>
      <c r="B19" s="17">
        <v>40</v>
      </c>
      <c r="C19" s="17">
        <v>50</v>
      </c>
      <c r="D19" s="18">
        <v>55</v>
      </c>
      <c r="E19" s="15">
        <v>45</v>
      </c>
      <c r="F19" s="15">
        <v>40</v>
      </c>
    </row>
    <row r="20" spans="1:6" ht="15.9" customHeight="1" x14ac:dyDescent="0.25">
      <c r="A20" s="7" t="s">
        <v>12</v>
      </c>
      <c r="B20" s="17">
        <v>500</v>
      </c>
      <c r="C20" s="17">
        <v>520</v>
      </c>
      <c r="D20" s="18">
        <v>600</v>
      </c>
      <c r="E20" s="15">
        <v>650</v>
      </c>
      <c r="F20" s="15">
        <v>750</v>
      </c>
    </row>
    <row r="21" spans="1:6" ht="15.9" customHeight="1" x14ac:dyDescent="0.25">
      <c r="A21" s="7" t="s">
        <v>24</v>
      </c>
      <c r="B21" s="19">
        <v>10</v>
      </c>
      <c r="C21" s="19">
        <v>25</v>
      </c>
      <c r="D21" s="20">
        <v>15</v>
      </c>
      <c r="E21" s="15">
        <v>10</v>
      </c>
      <c r="F21" s="15">
        <v>5</v>
      </c>
    </row>
    <row r="22" spans="1:6" ht="15.9" customHeight="1" x14ac:dyDescent="0.25">
      <c r="A22" s="7" t="s">
        <v>13</v>
      </c>
      <c r="B22" s="17">
        <f>SUM(B17:B21)</f>
        <v>1050</v>
      </c>
      <c r="C22" s="17">
        <f>SUM(C17:C21)</f>
        <v>1215</v>
      </c>
      <c r="D22" s="23">
        <f>SUM(D17:D21)</f>
        <v>1350</v>
      </c>
      <c r="E22" s="23">
        <f t="shared" ref="E22:F22" si="0">SUM(E17:E21)</f>
        <v>1475</v>
      </c>
      <c r="F22" s="23">
        <f t="shared" si="0"/>
        <v>1655</v>
      </c>
    </row>
    <row r="23" spans="1:6" ht="15.9" customHeight="1" x14ac:dyDescent="0.25">
      <c r="A23" s="2" t="s">
        <v>14</v>
      </c>
      <c r="B23" s="17"/>
      <c r="C23" s="17"/>
      <c r="D23" s="18" t="s">
        <v>9</v>
      </c>
    </row>
    <row r="24" spans="1:6" ht="15.9" customHeight="1" x14ac:dyDescent="0.25">
      <c r="A24" s="7" t="s">
        <v>25</v>
      </c>
      <c r="B24" s="17">
        <v>100</v>
      </c>
      <c r="C24" s="17">
        <v>100</v>
      </c>
      <c r="D24" s="18">
        <v>100</v>
      </c>
      <c r="E24" s="15">
        <v>150</v>
      </c>
      <c r="F24" s="15">
        <v>250</v>
      </c>
    </row>
    <row r="25" spans="1:6" ht="15.9" customHeight="1" x14ac:dyDescent="0.25">
      <c r="A25" s="10" t="s">
        <v>26</v>
      </c>
      <c r="B25" s="17">
        <v>280</v>
      </c>
      <c r="C25" s="17">
        <v>280</v>
      </c>
      <c r="D25" s="18">
        <v>310</v>
      </c>
      <c r="E25" s="15">
        <v>310</v>
      </c>
      <c r="F25" s="15">
        <v>400</v>
      </c>
    </row>
    <row r="26" spans="1:6" ht="15.9" customHeight="1" x14ac:dyDescent="0.25">
      <c r="A26" s="7" t="s">
        <v>27</v>
      </c>
      <c r="B26" s="17">
        <v>600</v>
      </c>
      <c r="C26" s="17">
        <v>720</v>
      </c>
      <c r="D26" s="18">
        <v>900</v>
      </c>
      <c r="E26" s="15">
        <v>1500</v>
      </c>
      <c r="F26" s="15">
        <v>2000</v>
      </c>
    </row>
    <row r="27" spans="1:6" ht="15.9" customHeight="1" x14ac:dyDescent="0.25">
      <c r="A27" s="7" t="s">
        <v>28</v>
      </c>
      <c r="B27" s="17">
        <v>120</v>
      </c>
      <c r="C27" s="17">
        <v>140</v>
      </c>
      <c r="D27" s="18">
        <v>140</v>
      </c>
      <c r="E27" s="15">
        <v>160</v>
      </c>
      <c r="F27" s="15">
        <v>170</v>
      </c>
    </row>
    <row r="28" spans="1:6" ht="15.9" customHeight="1" x14ac:dyDescent="0.25">
      <c r="A28" s="7" t="s">
        <v>15</v>
      </c>
      <c r="B28" s="17">
        <v>80</v>
      </c>
      <c r="C28" s="17">
        <v>80</v>
      </c>
      <c r="D28" s="18">
        <v>95</v>
      </c>
      <c r="E28" s="15">
        <v>95</v>
      </c>
      <c r="F28" s="15">
        <v>100</v>
      </c>
    </row>
    <row r="29" spans="1:6" ht="15.9" customHeight="1" x14ac:dyDescent="0.25">
      <c r="A29" s="8" t="s">
        <v>29</v>
      </c>
      <c r="B29" s="19">
        <v>-220</v>
      </c>
      <c r="C29" s="19">
        <v>-300</v>
      </c>
      <c r="D29" s="20">
        <v>-350</v>
      </c>
      <c r="E29" s="15">
        <v>-450</v>
      </c>
      <c r="F29" s="15">
        <v>-550</v>
      </c>
    </row>
    <row r="30" spans="1:6" ht="15.9" customHeight="1" x14ac:dyDescent="0.25">
      <c r="A30" s="7" t="s">
        <v>30</v>
      </c>
      <c r="B30" s="24">
        <f>SUM(B24:B29)</f>
        <v>960</v>
      </c>
      <c r="C30" s="24">
        <f>SUM(C24:C29)</f>
        <v>1020</v>
      </c>
      <c r="D30" s="25">
        <f>SUM(D24:D29)</f>
        <v>1195</v>
      </c>
      <c r="E30" s="25">
        <f t="shared" ref="E30:F30" si="1">SUM(E24:E29)</f>
        <v>1765</v>
      </c>
      <c r="F30" s="25">
        <f t="shared" si="1"/>
        <v>2370</v>
      </c>
    </row>
    <row r="31" spans="1:6" ht="15.9" customHeight="1" thickBot="1" x14ac:dyDescent="0.3">
      <c r="A31" s="10" t="s">
        <v>31</v>
      </c>
      <c r="B31" s="21">
        <f>B22+B30</f>
        <v>2010</v>
      </c>
      <c r="C31" s="21">
        <f>C22+C30</f>
        <v>2235</v>
      </c>
      <c r="D31" s="22">
        <f>D22+D30</f>
        <v>2545</v>
      </c>
      <c r="E31" s="22">
        <f t="shared" ref="E31:F31" si="2">E22+E30</f>
        <v>3240</v>
      </c>
      <c r="F31" s="22">
        <f t="shared" si="2"/>
        <v>4025</v>
      </c>
    </row>
    <row r="32" spans="1:6" ht="15.9" customHeight="1" thickTop="1" x14ac:dyDescent="0.25">
      <c r="A32" s="2" t="s">
        <v>32</v>
      </c>
      <c r="B32" s="17"/>
      <c r="C32" s="17"/>
      <c r="D32" s="18"/>
      <c r="E32" s="15"/>
      <c r="F32" s="15"/>
    </row>
    <row r="33" spans="1:6" ht="15.9" customHeight="1" x14ac:dyDescent="0.25">
      <c r="A33" s="10" t="s">
        <v>33</v>
      </c>
      <c r="B33" s="17"/>
      <c r="C33" s="17"/>
      <c r="D33" s="18"/>
      <c r="E33" s="15"/>
      <c r="F33" s="15"/>
    </row>
    <row r="34" spans="1:6" ht="15.9" customHeight="1" x14ac:dyDescent="0.25">
      <c r="A34" s="2" t="s">
        <v>38</v>
      </c>
      <c r="B34" s="17"/>
      <c r="C34" s="17"/>
      <c r="D34" s="18"/>
      <c r="E34" s="15"/>
      <c r="F34" s="15"/>
    </row>
    <row r="35" spans="1:6" ht="15.9" customHeight="1" x14ac:dyDescent="0.25">
      <c r="A35" s="7" t="s">
        <v>34</v>
      </c>
      <c r="B35" s="17">
        <v>100</v>
      </c>
      <c r="C35" s="17">
        <v>400</v>
      </c>
      <c r="D35" s="18">
        <v>305</v>
      </c>
      <c r="E35" s="15">
        <v>615</v>
      </c>
      <c r="F35" s="15">
        <v>700</v>
      </c>
    </row>
    <row r="36" spans="1:6" ht="15.9" customHeight="1" x14ac:dyDescent="0.25">
      <c r="A36" s="7" t="s">
        <v>40</v>
      </c>
      <c r="B36" s="17">
        <v>300</v>
      </c>
      <c r="C36" s="17">
        <v>450</v>
      </c>
      <c r="D36" s="18">
        <v>510</v>
      </c>
      <c r="E36" s="15">
        <v>650</v>
      </c>
      <c r="F36" s="15">
        <v>955</v>
      </c>
    </row>
    <row r="37" spans="1:6" ht="15.9" customHeight="1" x14ac:dyDescent="0.25">
      <c r="A37" s="7" t="s">
        <v>36</v>
      </c>
      <c r="B37" s="17">
        <v>50</v>
      </c>
      <c r="C37" s="17">
        <v>93</v>
      </c>
      <c r="D37" s="18">
        <v>100</v>
      </c>
      <c r="E37" s="15">
        <v>55</v>
      </c>
      <c r="F37" s="15">
        <v>75</v>
      </c>
    </row>
    <row r="38" spans="1:6" ht="15.9" customHeight="1" x14ac:dyDescent="0.25">
      <c r="A38" s="7" t="s">
        <v>35</v>
      </c>
      <c r="B38" s="19">
        <v>40</v>
      </c>
      <c r="C38" s="19">
        <v>45</v>
      </c>
      <c r="D38" s="20">
        <v>53</v>
      </c>
      <c r="E38" s="32">
        <v>50</v>
      </c>
      <c r="F38" s="16">
        <v>85</v>
      </c>
    </row>
    <row r="39" spans="1:6" ht="15.9" customHeight="1" thickBot="1" x14ac:dyDescent="0.3">
      <c r="A39" s="7" t="s">
        <v>37</v>
      </c>
      <c r="B39" s="29">
        <f>SUM(B35:B38)</f>
        <v>490</v>
      </c>
      <c r="C39" s="29">
        <f>SUM(C35:C38)</f>
        <v>988</v>
      </c>
      <c r="D39" s="29">
        <f>SUM(D35:D38)</f>
        <v>968</v>
      </c>
      <c r="E39" s="29">
        <f t="shared" ref="E39:F39" si="3">SUM(E35:E38)</f>
        <v>1370</v>
      </c>
      <c r="F39" s="29">
        <f t="shared" si="3"/>
        <v>1815</v>
      </c>
    </row>
    <row r="40" spans="1:6" ht="15.9" customHeight="1" thickTop="1" x14ac:dyDescent="0.25">
      <c r="A40" s="2" t="s">
        <v>39</v>
      </c>
      <c r="B40" s="17"/>
      <c r="C40" s="17"/>
      <c r="D40" s="18"/>
      <c r="E40" s="15"/>
      <c r="F40" s="15"/>
    </row>
    <row r="41" spans="1:6" ht="15.9" customHeight="1" x14ac:dyDescent="0.25">
      <c r="A41" s="7" t="s">
        <v>40</v>
      </c>
      <c r="B41" s="17">
        <v>250</v>
      </c>
      <c r="C41" s="17">
        <v>200</v>
      </c>
      <c r="D41" s="18">
        <v>300</v>
      </c>
      <c r="E41" s="15">
        <v>550</v>
      </c>
      <c r="F41" s="15">
        <v>450</v>
      </c>
    </row>
    <row r="42" spans="1:6" ht="15.9" customHeight="1" x14ac:dyDescent="0.25">
      <c r="A42" s="7" t="s">
        <v>41</v>
      </c>
      <c r="B42" s="17">
        <v>80</v>
      </c>
      <c r="C42" s="17">
        <v>100</v>
      </c>
      <c r="D42" s="18">
        <v>140</v>
      </c>
      <c r="E42" s="15">
        <v>150</v>
      </c>
      <c r="F42" s="15">
        <v>270</v>
      </c>
    </row>
    <row r="43" spans="1:6" x14ac:dyDescent="0.25">
      <c r="A43" s="7" t="s">
        <v>42</v>
      </c>
      <c r="B43" s="19">
        <v>40</v>
      </c>
      <c r="C43" s="19">
        <v>20</v>
      </c>
      <c r="D43" s="20">
        <v>20</v>
      </c>
      <c r="E43" s="15">
        <v>50</v>
      </c>
      <c r="F43" s="15">
        <v>20</v>
      </c>
    </row>
    <row r="44" spans="1:6" x14ac:dyDescent="0.25">
      <c r="A44" s="7" t="s">
        <v>43</v>
      </c>
      <c r="B44" s="24">
        <f>SUM(B41:B43)</f>
        <v>370</v>
      </c>
      <c r="C44" s="24">
        <f t="shared" ref="C44:F44" si="4">SUM(C41:C43)</f>
        <v>320</v>
      </c>
      <c r="D44" s="24">
        <f t="shared" si="4"/>
        <v>460</v>
      </c>
      <c r="E44" s="24">
        <f t="shared" si="4"/>
        <v>750</v>
      </c>
      <c r="F44" s="24">
        <f t="shared" si="4"/>
        <v>740</v>
      </c>
    </row>
    <row r="45" spans="1:6" ht="14.4" thickBot="1" x14ac:dyDescent="0.3">
      <c r="A45" s="7" t="s">
        <v>44</v>
      </c>
      <c r="B45" s="21">
        <f>B39+B44</f>
        <v>860</v>
      </c>
      <c r="C45" s="21">
        <f>C39+C44</f>
        <v>1308</v>
      </c>
      <c r="D45" s="22">
        <f>D39+D44</f>
        <v>1428</v>
      </c>
      <c r="E45" s="22">
        <f t="shared" ref="E45:F45" si="5">E39+E44</f>
        <v>2120</v>
      </c>
      <c r="F45" s="22">
        <f t="shared" si="5"/>
        <v>2555</v>
      </c>
    </row>
    <row r="46" spans="1:6" ht="14.4" thickTop="1" x14ac:dyDescent="0.25">
      <c r="A46" s="2" t="s">
        <v>45</v>
      </c>
      <c r="B46" s="17"/>
      <c r="C46" s="17"/>
      <c r="D46" s="18"/>
    </row>
    <row r="47" spans="1:6" x14ac:dyDescent="0.25">
      <c r="A47" s="7" t="s">
        <v>46</v>
      </c>
      <c r="B47" s="17">
        <v>400</v>
      </c>
      <c r="C47" s="17">
        <v>400</v>
      </c>
      <c r="D47" s="18">
        <v>440</v>
      </c>
      <c r="E47" s="5">
        <v>440</v>
      </c>
      <c r="F47" s="5">
        <v>600</v>
      </c>
    </row>
    <row r="48" spans="1:6" x14ac:dyDescent="0.25">
      <c r="A48" s="7" t="s">
        <v>47</v>
      </c>
      <c r="B48" s="17">
        <v>80</v>
      </c>
      <c r="C48" s="17">
        <v>179</v>
      </c>
      <c r="D48" s="18">
        <v>230</v>
      </c>
      <c r="E48" s="5">
        <v>230</v>
      </c>
      <c r="F48" s="5">
        <v>250</v>
      </c>
    </row>
    <row r="49" spans="1:6" x14ac:dyDescent="0.25">
      <c r="A49" s="7" t="s">
        <v>48</v>
      </c>
      <c r="B49" s="19">
        <f>B67</f>
        <v>370</v>
      </c>
      <c r="C49" s="19">
        <f t="shared" ref="C49:F49" si="6">C67</f>
        <v>348</v>
      </c>
      <c r="D49" s="19">
        <f t="shared" si="6"/>
        <v>662</v>
      </c>
      <c r="E49" s="19">
        <f t="shared" si="6"/>
        <v>340</v>
      </c>
      <c r="F49" s="19">
        <f t="shared" si="6"/>
        <v>340</v>
      </c>
    </row>
    <row r="50" spans="1:6" x14ac:dyDescent="0.25">
      <c r="A50" s="7" t="s">
        <v>55</v>
      </c>
      <c r="B50" s="19">
        <f>B31-B45-SUM(B47:B49)</f>
        <v>300</v>
      </c>
      <c r="C50" s="19">
        <f t="shared" ref="C50:F50" si="7">C31-C45-SUM(C47:C49)</f>
        <v>0</v>
      </c>
      <c r="D50" s="19">
        <f t="shared" si="7"/>
        <v>-215</v>
      </c>
      <c r="E50" s="19">
        <f t="shared" si="7"/>
        <v>110</v>
      </c>
      <c r="F50" s="19">
        <f t="shared" si="7"/>
        <v>280</v>
      </c>
    </row>
    <row r="51" spans="1:6" x14ac:dyDescent="0.25">
      <c r="A51" s="7" t="s">
        <v>49</v>
      </c>
      <c r="B51" s="24">
        <f>SUM(B47:B50)</f>
        <v>1150</v>
      </c>
      <c r="C51" s="24">
        <f t="shared" ref="C51:F51" si="8">SUM(C47:C50)</f>
        <v>927</v>
      </c>
      <c r="D51" s="24">
        <f t="shared" si="8"/>
        <v>1117</v>
      </c>
      <c r="E51" s="24">
        <f t="shared" si="8"/>
        <v>1120</v>
      </c>
      <c r="F51" s="24">
        <f t="shared" si="8"/>
        <v>1470</v>
      </c>
    </row>
    <row r="52" spans="1:6" ht="14.4" thickBot="1" x14ac:dyDescent="0.3">
      <c r="A52" s="12" t="s">
        <v>50</v>
      </c>
      <c r="B52" s="21">
        <f>B45+B51</f>
        <v>2010</v>
      </c>
      <c r="C52" s="21">
        <f>C45+C51</f>
        <v>2235</v>
      </c>
      <c r="D52" s="22">
        <f>D45+D51</f>
        <v>2545</v>
      </c>
      <c r="E52" s="22">
        <f t="shared" ref="E52:F52" si="9">E45+E51</f>
        <v>3240</v>
      </c>
      <c r="F52" s="22">
        <f t="shared" si="9"/>
        <v>4025</v>
      </c>
    </row>
    <row r="53" spans="1:6" ht="14.4" thickTop="1" x14ac:dyDescent="0.25">
      <c r="A53" s="5"/>
      <c r="B53" s="15"/>
      <c r="C53" s="15"/>
      <c r="D53" s="15"/>
    </row>
    <row r="54" spans="1:6" x14ac:dyDescent="0.25">
      <c r="A54" s="2" t="s">
        <v>1</v>
      </c>
      <c r="B54" s="17"/>
      <c r="C54" s="17"/>
      <c r="D54" s="18"/>
    </row>
    <row r="55" spans="1:6" x14ac:dyDescent="0.25">
      <c r="A55" s="7" t="s">
        <v>2</v>
      </c>
      <c r="B55" s="33">
        <v>3550</v>
      </c>
      <c r="C55" s="34">
        <v>4500</v>
      </c>
      <c r="D55" s="23">
        <v>5600</v>
      </c>
      <c r="E55" s="30">
        <v>6200</v>
      </c>
      <c r="F55" s="31">
        <v>7300</v>
      </c>
    </row>
    <row r="56" spans="1:6" x14ac:dyDescent="0.25">
      <c r="A56" s="8" t="s">
        <v>16</v>
      </c>
      <c r="B56" s="27">
        <v>150</v>
      </c>
      <c r="C56" s="19">
        <v>260</v>
      </c>
      <c r="D56" s="20">
        <v>300</v>
      </c>
      <c r="E56" s="35">
        <v>200</v>
      </c>
      <c r="F56" s="36">
        <v>180</v>
      </c>
    </row>
    <row r="57" spans="1:6" x14ac:dyDescent="0.25">
      <c r="A57" s="7" t="s">
        <v>3</v>
      </c>
      <c r="B57" s="17">
        <f>B55-B56</f>
        <v>3400</v>
      </c>
      <c r="C57" s="17">
        <f t="shared" ref="C57:F57" si="10">C55-C56</f>
        <v>4240</v>
      </c>
      <c r="D57" s="17">
        <f t="shared" si="10"/>
        <v>5300</v>
      </c>
      <c r="E57" s="17">
        <f t="shared" si="10"/>
        <v>6000</v>
      </c>
      <c r="F57" s="17">
        <f t="shared" si="10"/>
        <v>7120</v>
      </c>
    </row>
    <row r="58" spans="1:6" x14ac:dyDescent="0.25">
      <c r="A58" s="2" t="s">
        <v>4</v>
      </c>
      <c r="B58" s="37">
        <v>2000</v>
      </c>
      <c r="C58" s="24">
        <v>2400</v>
      </c>
      <c r="D58" s="25">
        <v>2650</v>
      </c>
      <c r="E58" s="38">
        <v>3500</v>
      </c>
      <c r="F58" s="39">
        <v>4200</v>
      </c>
    </row>
    <row r="59" spans="1:6" x14ac:dyDescent="0.25">
      <c r="A59" s="8" t="s">
        <v>17</v>
      </c>
      <c r="B59" s="17">
        <f>B57-B58</f>
        <v>1400</v>
      </c>
      <c r="C59" s="17">
        <f>C57-C58</f>
        <v>1840</v>
      </c>
      <c r="D59" s="23">
        <f>D57-D58</f>
        <v>2650</v>
      </c>
      <c r="E59" s="23">
        <f t="shared" ref="E59:F59" si="11">E57-E58</f>
        <v>2500</v>
      </c>
      <c r="F59" s="23">
        <f t="shared" si="11"/>
        <v>2920</v>
      </c>
    </row>
    <row r="60" spans="1:6" x14ac:dyDescent="0.25">
      <c r="A60" s="2" t="s">
        <v>5</v>
      </c>
      <c r="B60" s="17"/>
      <c r="C60" s="17"/>
      <c r="D60" s="18"/>
    </row>
    <row r="61" spans="1:6" x14ac:dyDescent="0.25">
      <c r="A61" s="7" t="s">
        <v>6</v>
      </c>
      <c r="B61" s="33">
        <v>250</v>
      </c>
      <c r="C61" s="34">
        <v>342</v>
      </c>
      <c r="D61" s="23">
        <v>428</v>
      </c>
      <c r="E61" s="30">
        <v>600</v>
      </c>
      <c r="F61" s="31">
        <v>700</v>
      </c>
    </row>
    <row r="62" spans="1:6" x14ac:dyDescent="0.25">
      <c r="A62" s="7" t="s">
        <v>7</v>
      </c>
      <c r="B62" s="27">
        <v>400</v>
      </c>
      <c r="C62" s="19">
        <v>720</v>
      </c>
      <c r="D62" s="20">
        <v>850</v>
      </c>
      <c r="E62" s="35">
        <v>900</v>
      </c>
      <c r="F62" s="36">
        <v>1000</v>
      </c>
    </row>
    <row r="63" spans="1:6" x14ac:dyDescent="0.25">
      <c r="A63" s="7" t="s">
        <v>18</v>
      </c>
      <c r="B63" s="17">
        <f>B59-B61-B62</f>
        <v>750</v>
      </c>
      <c r="C63" s="17">
        <f>C59-C61-C62</f>
        <v>778</v>
      </c>
      <c r="D63" s="23">
        <f>D59-D61-D62</f>
        <v>1372</v>
      </c>
      <c r="E63" s="23">
        <f t="shared" ref="E63:F63" si="12">E59-E61-E62</f>
        <v>1000</v>
      </c>
      <c r="F63" s="23">
        <f t="shared" si="12"/>
        <v>1220</v>
      </c>
    </row>
    <row r="64" spans="1:6" x14ac:dyDescent="0.25">
      <c r="A64" s="7" t="s">
        <v>0</v>
      </c>
      <c r="B64" s="37">
        <v>180</v>
      </c>
      <c r="C64" s="24">
        <v>250</v>
      </c>
      <c r="D64" s="25">
        <v>360</v>
      </c>
      <c r="E64" s="38">
        <v>470</v>
      </c>
      <c r="F64" s="39">
        <v>700</v>
      </c>
    </row>
    <row r="65" spans="1:6" x14ac:dyDescent="0.25">
      <c r="A65" s="7" t="s">
        <v>19</v>
      </c>
      <c r="B65" s="33">
        <f>B63-B64</f>
        <v>570</v>
      </c>
      <c r="C65" s="34">
        <f>C63-C64</f>
        <v>528</v>
      </c>
      <c r="D65" s="23">
        <f>D63-D64</f>
        <v>1012</v>
      </c>
      <c r="E65" s="23">
        <f t="shared" ref="E65:F65" si="13">E63-E64</f>
        <v>530</v>
      </c>
      <c r="F65" s="23">
        <f t="shared" si="13"/>
        <v>520</v>
      </c>
    </row>
    <row r="66" spans="1:6" x14ac:dyDescent="0.25">
      <c r="A66" s="7" t="s">
        <v>20</v>
      </c>
      <c r="B66" s="27">
        <f>ROUND((B65*0.35),-1)</f>
        <v>200</v>
      </c>
      <c r="C66" s="19">
        <f t="shared" ref="C66:F66" si="14">ROUND((C65*0.35),-1)</f>
        <v>180</v>
      </c>
      <c r="D66" s="19">
        <f t="shared" si="14"/>
        <v>350</v>
      </c>
      <c r="E66" s="19">
        <f t="shared" si="14"/>
        <v>190</v>
      </c>
      <c r="F66" s="20">
        <f t="shared" si="14"/>
        <v>180</v>
      </c>
    </row>
    <row r="67" spans="1:6" ht="14.4" thickBot="1" x14ac:dyDescent="0.3">
      <c r="A67" s="12" t="s">
        <v>21</v>
      </c>
      <c r="B67" s="28">
        <f>B65-B66</f>
        <v>370</v>
      </c>
      <c r="C67" s="21">
        <f t="shared" ref="C67:F67" si="15">C65-C66</f>
        <v>348</v>
      </c>
      <c r="D67" s="21">
        <f t="shared" si="15"/>
        <v>662</v>
      </c>
      <c r="E67" s="21">
        <f t="shared" si="15"/>
        <v>340</v>
      </c>
      <c r="F67" s="22">
        <f t="shared" si="15"/>
        <v>340</v>
      </c>
    </row>
    <row r="68" spans="1:6" ht="14.4" thickTop="1" x14ac:dyDescent="0.25">
      <c r="A68" s="5"/>
      <c r="B68" s="41"/>
      <c r="C68" s="41"/>
      <c r="D68" s="41"/>
      <c r="E68" s="41"/>
      <c r="F68" s="41"/>
    </row>
    <row r="69" spans="1:6" x14ac:dyDescent="0.25">
      <c r="A69" s="5" t="s">
        <v>57</v>
      </c>
      <c r="B69" s="41">
        <f>B22/B39</f>
        <v>2.1428571428571428</v>
      </c>
      <c r="C69" s="41">
        <f t="shared" ref="C69:F69" si="16">C22/C39</f>
        <v>1.2297570850202428</v>
      </c>
      <c r="D69" s="41">
        <f t="shared" si="16"/>
        <v>1.3946280991735538</v>
      </c>
      <c r="E69" s="41">
        <f t="shared" si="16"/>
        <v>1.0766423357664234</v>
      </c>
      <c r="F69" s="41">
        <f t="shared" si="16"/>
        <v>0.91184573002754821</v>
      </c>
    </row>
    <row r="70" spans="1:6" x14ac:dyDescent="0.25">
      <c r="A70" s="5" t="s">
        <v>58</v>
      </c>
      <c r="B70" s="40">
        <f>(B22-B20)/B39</f>
        <v>1.1224489795918366</v>
      </c>
      <c r="C70" s="40">
        <f t="shared" ref="C70:F70" si="17">(C22-C20)/C39</f>
        <v>0.70344129554655865</v>
      </c>
      <c r="D70" s="40">
        <f t="shared" si="17"/>
        <v>0.77479338842975209</v>
      </c>
      <c r="E70" s="40">
        <f t="shared" si="17"/>
        <v>0.6021897810218978</v>
      </c>
      <c r="F70" s="40">
        <f t="shared" si="17"/>
        <v>0.49862258953168043</v>
      </c>
    </row>
    <row r="71" spans="1:6" x14ac:dyDescent="0.25">
      <c r="A71" s="5" t="s">
        <v>59</v>
      </c>
      <c r="B71" s="15">
        <f>B22-B39</f>
        <v>560</v>
      </c>
      <c r="C71" s="15">
        <f t="shared" ref="C71:F71" si="18">C22-C39</f>
        <v>227</v>
      </c>
      <c r="D71" s="15">
        <f t="shared" si="18"/>
        <v>382</v>
      </c>
      <c r="E71" s="15">
        <f t="shared" si="18"/>
        <v>105</v>
      </c>
      <c r="F71" s="15">
        <f t="shared" si="18"/>
        <v>-160</v>
      </c>
    </row>
    <row r="72" spans="1:6" x14ac:dyDescent="0.25">
      <c r="A72" s="5" t="s">
        <v>60</v>
      </c>
      <c r="B72" s="5">
        <f>B57/B18</f>
        <v>17</v>
      </c>
      <c r="C72" s="61">
        <f t="shared" ref="C72:F72" si="19">C57/C18</f>
        <v>13.25</v>
      </c>
      <c r="D72" s="61">
        <f t="shared" si="19"/>
        <v>13.25</v>
      </c>
      <c r="E72" s="5">
        <f t="shared" si="19"/>
        <v>12</v>
      </c>
      <c r="F72" s="61">
        <f t="shared" si="19"/>
        <v>11.866666666666667</v>
      </c>
    </row>
    <row r="73" spans="1:6" x14ac:dyDescent="0.25">
      <c r="A73" s="5" t="s">
        <v>61</v>
      </c>
      <c r="B73" s="61">
        <f>360/B72</f>
        <v>21.176470588235293</v>
      </c>
      <c r="C73" s="61">
        <f t="shared" ref="C73:F73" si="20">360/C72</f>
        <v>27.169811320754718</v>
      </c>
      <c r="D73" s="61">
        <f t="shared" si="20"/>
        <v>27.169811320754718</v>
      </c>
      <c r="E73" s="61">
        <f t="shared" si="20"/>
        <v>30</v>
      </c>
      <c r="F73" s="61">
        <f t="shared" si="20"/>
        <v>30.337078651685392</v>
      </c>
    </row>
    <row r="74" spans="1:6" x14ac:dyDescent="0.25">
      <c r="A74" s="5" t="s">
        <v>62</v>
      </c>
      <c r="B74" s="41">
        <f>B58/B20</f>
        <v>4</v>
      </c>
      <c r="C74" s="41">
        <f t="shared" ref="C74:F74" si="21">C58/C20</f>
        <v>4.615384615384615</v>
      </c>
      <c r="D74" s="41">
        <f t="shared" si="21"/>
        <v>4.416666666666667</v>
      </c>
      <c r="E74" s="41">
        <f t="shared" si="21"/>
        <v>5.384615384615385</v>
      </c>
      <c r="F74" s="41">
        <f t="shared" si="21"/>
        <v>5.6</v>
      </c>
    </row>
    <row r="75" spans="1:6" x14ac:dyDescent="0.25">
      <c r="A75" s="5" t="s">
        <v>63</v>
      </c>
      <c r="B75" s="5">
        <f>360/B74</f>
        <v>90</v>
      </c>
      <c r="C75" s="61">
        <f t="shared" ref="C75:F75" si="22">360/C74</f>
        <v>78</v>
      </c>
      <c r="D75" s="61">
        <f t="shared" si="22"/>
        <v>81.50943396226414</v>
      </c>
      <c r="E75" s="61">
        <f t="shared" ref="E75" si="23">360/E74</f>
        <v>66.857142857142847</v>
      </c>
      <c r="F75" s="61">
        <f t="shared" ref="F75" si="24">360/F74</f>
        <v>64.285714285714292</v>
      </c>
    </row>
    <row r="76" spans="1:6" x14ac:dyDescent="0.25">
      <c r="A76" s="5" t="s">
        <v>64</v>
      </c>
      <c r="B76" s="41">
        <f>B57/B31</f>
        <v>1.691542288557214</v>
      </c>
      <c r="C76" s="41">
        <f t="shared" ref="C76:F76" si="25">C57/C31</f>
        <v>1.8970917225950783</v>
      </c>
      <c r="D76" s="41">
        <f t="shared" si="25"/>
        <v>2.0825147347740667</v>
      </c>
      <c r="E76" s="41">
        <f t="shared" si="25"/>
        <v>1.8518518518518519</v>
      </c>
      <c r="F76" s="41">
        <f t="shared" si="25"/>
        <v>1.7689440993788821</v>
      </c>
    </row>
    <row r="77" spans="1:6" x14ac:dyDescent="0.25">
      <c r="A77" s="5" t="s">
        <v>65</v>
      </c>
      <c r="B77" s="15">
        <f>360/B76</f>
        <v>212.8235294117647</v>
      </c>
      <c r="C77" s="15">
        <f t="shared" ref="C77:F77" si="26">360/C76</f>
        <v>189.76415094339623</v>
      </c>
      <c r="D77" s="15">
        <f t="shared" si="26"/>
        <v>172.8679245283019</v>
      </c>
      <c r="E77" s="15">
        <f t="shared" si="26"/>
        <v>194.4</v>
      </c>
      <c r="F77" s="15">
        <f t="shared" si="26"/>
        <v>203.51123595505618</v>
      </c>
    </row>
    <row r="78" spans="1:6" x14ac:dyDescent="0.25">
      <c r="A78" s="5" t="s">
        <v>66</v>
      </c>
      <c r="B78" s="40">
        <f>B57/B30</f>
        <v>3.5416666666666665</v>
      </c>
      <c r="C78" s="40">
        <f t="shared" ref="C78:F78" si="27">C57/C30</f>
        <v>4.1568627450980395</v>
      </c>
      <c r="D78" s="40">
        <f t="shared" si="27"/>
        <v>4.4351464435146442</v>
      </c>
      <c r="E78" s="40">
        <f t="shared" si="27"/>
        <v>3.3994334277620397</v>
      </c>
      <c r="F78" s="40">
        <f t="shared" si="27"/>
        <v>3.0042194092827006</v>
      </c>
    </row>
    <row r="79" spans="1:6" x14ac:dyDescent="0.25">
      <c r="A79" s="5" t="s">
        <v>67</v>
      </c>
      <c r="B79" s="41">
        <f>360/B78</f>
        <v>101.64705882352942</v>
      </c>
      <c r="C79" s="41">
        <f t="shared" ref="C79:F79" si="28">360/C78</f>
        <v>86.603773584905653</v>
      </c>
      <c r="D79" s="41">
        <f t="shared" si="28"/>
        <v>81.169811320754718</v>
      </c>
      <c r="E79" s="41">
        <f t="shared" si="28"/>
        <v>105.89999999999999</v>
      </c>
      <c r="F79" s="41">
        <f t="shared" si="28"/>
        <v>119.8314606741573</v>
      </c>
    </row>
    <row r="80" spans="1:6" s="5" customFormat="1" x14ac:dyDescent="0.25">
      <c r="A80" s="5" t="s">
        <v>68</v>
      </c>
    </row>
    <row r="81" spans="1:6" s="5" customFormat="1" x14ac:dyDescent="0.25">
      <c r="A81" s="6" t="s">
        <v>69</v>
      </c>
    </row>
    <row r="82" spans="1:6" s="5" customFormat="1" x14ac:dyDescent="0.25">
      <c r="A82" s="5" t="s">
        <v>70</v>
      </c>
    </row>
    <row r="83" spans="1:6" s="5" customFormat="1" x14ac:dyDescent="0.25">
      <c r="A83" s="5" t="s">
        <v>71</v>
      </c>
    </row>
    <row r="84" spans="1:6" s="5" customFormat="1" x14ac:dyDescent="0.25">
      <c r="A84" s="5" t="s">
        <v>72</v>
      </c>
    </row>
    <row r="85" spans="1:6" s="5" customFormat="1" x14ac:dyDescent="0.25">
      <c r="A85" s="5" t="s">
        <v>73</v>
      </c>
    </row>
    <row r="86" spans="1:6" s="5" customFormat="1" x14ac:dyDescent="0.25">
      <c r="A86" s="5" t="s">
        <v>74</v>
      </c>
      <c r="B86" s="15">
        <f>B67+B66+B64+B50+50</f>
        <v>1100</v>
      </c>
      <c r="C86" s="15">
        <f>C67+C66+C64+C50+B29-C29</f>
        <v>858</v>
      </c>
      <c r="D86" s="15">
        <f t="shared" ref="D86:F86" si="29">D67+D66+D64+D50+C29-D29</f>
        <v>1207</v>
      </c>
      <c r="E86" s="15">
        <f t="shared" si="29"/>
        <v>1210</v>
      </c>
      <c r="F86" s="15">
        <f t="shared" si="29"/>
        <v>1600</v>
      </c>
    </row>
    <row r="87" spans="1:6" s="5" customFormat="1" x14ac:dyDescent="0.25"/>
    <row r="88" spans="1:6" s="5" customFormat="1" x14ac:dyDescent="0.25"/>
    <row r="89" spans="1:6" s="5" customFormat="1" x14ac:dyDescent="0.25"/>
    <row r="90" spans="1:6" s="5" customFormat="1" x14ac:dyDescent="0.25"/>
    <row r="91" spans="1:6" s="5" customFormat="1" x14ac:dyDescent="0.25"/>
    <row r="92" spans="1:6" s="5" customFormat="1" x14ac:dyDescent="0.25"/>
    <row r="93" spans="1:6" s="5" customFormat="1" x14ac:dyDescent="0.25"/>
    <row r="94" spans="1:6" s="5" customFormat="1" x14ac:dyDescent="0.25"/>
    <row r="95" spans="1:6" s="5" customFormat="1" x14ac:dyDescent="0.25"/>
    <row r="96" spans="1: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  <row r="145" s="5" customFormat="1" x14ac:dyDescent="0.25"/>
    <row r="146" s="5" customFormat="1" x14ac:dyDescent="0.25"/>
    <row r="147" s="5" customFormat="1" x14ac:dyDescent="0.25"/>
    <row r="148" s="5" customFormat="1" x14ac:dyDescent="0.25"/>
    <row r="149" s="5" customFormat="1" x14ac:dyDescent="0.25"/>
    <row r="150" s="5" customFormat="1" x14ac:dyDescent="0.25"/>
    <row r="151" s="5" customFormat="1" x14ac:dyDescent="0.25"/>
    <row r="152" s="5" customFormat="1" x14ac:dyDescent="0.25"/>
    <row r="153" s="5" customFormat="1" x14ac:dyDescent="0.25"/>
  </sheetData>
  <mergeCells count="3">
    <mergeCell ref="A11:F11"/>
    <mergeCell ref="A12:F12"/>
    <mergeCell ref="A13:F13"/>
  </mergeCells>
  <printOptions gridLines="1"/>
  <pageMargins left="0.89" right="0.75" top="0.19" bottom="0.46" header="0.18" footer="0"/>
  <pageSetup scale="93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154"/>
  <sheetViews>
    <sheetView topLeftCell="A25" zoomScale="140" zoomScaleNormal="140" workbookViewId="0">
      <selection activeCell="F29" sqref="F29"/>
    </sheetView>
  </sheetViews>
  <sheetFormatPr baseColWidth="10" defaultColWidth="11.44140625" defaultRowHeight="13.8" x14ac:dyDescent="0.25"/>
  <cols>
    <col min="1" max="1" width="34.88671875" style="6" customWidth="1"/>
    <col min="2" max="2" width="9" style="6" customWidth="1"/>
    <col min="3" max="3" width="10.44140625" style="6" customWidth="1"/>
    <col min="4" max="4" width="11.44140625" style="6" customWidth="1"/>
    <col min="5" max="64" width="11.44140625" style="5" customWidth="1"/>
    <col min="65" max="16384" width="11.44140625" style="6"/>
  </cols>
  <sheetData>
    <row r="1" spans="1:9" ht="15" customHeight="1" x14ac:dyDescent="0.25">
      <c r="A1" s="6" t="s">
        <v>56</v>
      </c>
      <c r="B1" s="44">
        <f>B22+50</f>
        <v>-190</v>
      </c>
      <c r="C1" s="5"/>
      <c r="D1" s="5"/>
    </row>
    <row r="2" spans="1:9" ht="18" customHeight="1" x14ac:dyDescent="0.25">
      <c r="H2" s="17"/>
      <c r="I2" s="9"/>
    </row>
    <row r="3" spans="1:9" ht="18" customHeight="1" x14ac:dyDescent="0.25">
      <c r="H3" s="17"/>
      <c r="I3" s="9"/>
    </row>
    <row r="4" spans="1:9" ht="18" customHeight="1" x14ac:dyDescent="0.25">
      <c r="A4" s="57" t="s">
        <v>51</v>
      </c>
      <c r="B4" s="58"/>
      <c r="C4" s="58"/>
      <c r="D4" s="58"/>
      <c r="E4" s="58"/>
      <c r="F4" s="58"/>
      <c r="H4" s="17"/>
      <c r="I4" s="9"/>
    </row>
    <row r="5" spans="1:9" ht="13.5" customHeight="1" x14ac:dyDescent="0.25">
      <c r="A5" s="57" t="s">
        <v>22</v>
      </c>
      <c r="B5" s="58"/>
      <c r="C5" s="58"/>
      <c r="D5" s="58"/>
      <c r="E5" s="58"/>
      <c r="F5" s="58"/>
      <c r="H5" s="17"/>
      <c r="I5" s="9"/>
    </row>
    <row r="6" spans="1:9" ht="15.9" customHeight="1" x14ac:dyDescent="0.25">
      <c r="A6" s="59" t="s">
        <v>53</v>
      </c>
      <c r="B6" s="60"/>
      <c r="C6" s="60"/>
      <c r="D6" s="60"/>
      <c r="E6" s="60"/>
      <c r="F6" s="60"/>
      <c r="H6" s="17"/>
      <c r="I6" s="9"/>
    </row>
    <row r="7" spans="1:9" ht="15.9" customHeight="1" x14ac:dyDescent="0.25">
      <c r="A7" s="14" t="s">
        <v>54</v>
      </c>
      <c r="B7" s="42">
        <v>2018</v>
      </c>
      <c r="C7" s="1">
        <v>2019</v>
      </c>
      <c r="D7" s="1">
        <v>2020</v>
      </c>
      <c r="E7" s="1">
        <v>2021</v>
      </c>
      <c r="F7" s="45">
        <v>2022</v>
      </c>
      <c r="H7" s="17"/>
      <c r="I7" s="9"/>
    </row>
    <row r="8" spans="1:9" ht="15.9" customHeight="1" x14ac:dyDescent="0.25">
      <c r="A8" s="13" t="s">
        <v>8</v>
      </c>
      <c r="B8" s="3"/>
      <c r="C8" s="3"/>
      <c r="D8" s="4"/>
      <c r="H8" s="17"/>
      <c r="I8" s="26"/>
    </row>
    <row r="9" spans="1:9" ht="15.9" customHeight="1" x14ac:dyDescent="0.25">
      <c r="A9" s="2" t="s">
        <v>52</v>
      </c>
      <c r="B9" s="3"/>
      <c r="C9" s="3"/>
      <c r="D9" s="4"/>
      <c r="H9" s="17"/>
      <c r="I9" s="9"/>
    </row>
    <row r="10" spans="1:9" ht="15.9" customHeight="1" x14ac:dyDescent="0.25">
      <c r="A10" s="7" t="s">
        <v>23</v>
      </c>
      <c r="B10" s="17">
        <v>200</v>
      </c>
      <c r="C10" s="17">
        <v>230</v>
      </c>
      <c r="D10" s="18">
        <v>320</v>
      </c>
      <c r="E10" s="15">
        <v>350</v>
      </c>
      <c r="F10" s="15">
        <v>400</v>
      </c>
      <c r="H10" s="17"/>
      <c r="I10" s="9"/>
    </row>
    <row r="11" spans="1:9" ht="15.9" customHeight="1" x14ac:dyDescent="0.25">
      <c r="A11" s="7" t="s">
        <v>10</v>
      </c>
      <c r="B11" s="17">
        <v>200</v>
      </c>
      <c r="C11" s="17">
        <v>320</v>
      </c>
      <c r="D11" s="18">
        <v>400</v>
      </c>
      <c r="E11" s="15">
        <v>500</v>
      </c>
      <c r="F11" s="15">
        <v>550</v>
      </c>
      <c r="H11" s="17"/>
      <c r="I11" s="9"/>
    </row>
    <row r="12" spans="1:9" ht="15.9" customHeight="1" x14ac:dyDescent="0.25">
      <c r="A12" s="7" t="s">
        <v>11</v>
      </c>
      <c r="B12" s="17">
        <v>40</v>
      </c>
      <c r="C12" s="17">
        <v>50</v>
      </c>
      <c r="D12" s="18">
        <v>55</v>
      </c>
      <c r="E12" s="15">
        <v>45</v>
      </c>
      <c r="F12" s="15">
        <v>40</v>
      </c>
      <c r="H12" s="11"/>
      <c r="I12" s="11"/>
    </row>
    <row r="13" spans="1:9" ht="15.9" customHeight="1" x14ac:dyDescent="0.25">
      <c r="A13" s="7" t="s">
        <v>12</v>
      </c>
      <c r="B13" s="17">
        <v>500</v>
      </c>
      <c r="C13" s="17">
        <v>650</v>
      </c>
      <c r="D13" s="18">
        <v>600</v>
      </c>
      <c r="E13" s="15">
        <v>550</v>
      </c>
      <c r="F13" s="15">
        <v>600</v>
      </c>
    </row>
    <row r="14" spans="1:9" ht="15.9" customHeight="1" x14ac:dyDescent="0.25">
      <c r="A14" s="7" t="s">
        <v>24</v>
      </c>
      <c r="B14" s="19">
        <v>10</v>
      </c>
      <c r="C14" s="19">
        <v>25</v>
      </c>
      <c r="D14" s="20">
        <v>15</v>
      </c>
      <c r="E14" s="15">
        <v>10</v>
      </c>
      <c r="F14" s="15">
        <v>5</v>
      </c>
    </row>
    <row r="15" spans="1:9" ht="15.9" customHeight="1" x14ac:dyDescent="0.25">
      <c r="A15" s="7" t="s">
        <v>13</v>
      </c>
      <c r="B15" s="17">
        <f>SUM(B10:B14)</f>
        <v>950</v>
      </c>
      <c r="C15" s="17">
        <f>SUM(C10:C14)</f>
        <v>1275</v>
      </c>
      <c r="D15" s="23">
        <f>SUM(D10:D14)</f>
        <v>1390</v>
      </c>
      <c r="E15" s="23">
        <f t="shared" ref="E15:F15" si="0">SUM(E10:E14)</f>
        <v>1455</v>
      </c>
      <c r="F15" s="23">
        <f t="shared" si="0"/>
        <v>1595</v>
      </c>
    </row>
    <row r="16" spans="1:9" ht="15.9" customHeight="1" x14ac:dyDescent="0.25">
      <c r="A16" s="2" t="s">
        <v>14</v>
      </c>
      <c r="B16" s="17"/>
      <c r="C16" s="17"/>
      <c r="D16" s="18" t="s">
        <v>9</v>
      </c>
    </row>
    <row r="17" spans="1:6" ht="15.9" customHeight="1" x14ac:dyDescent="0.25">
      <c r="A17" s="7" t="s">
        <v>25</v>
      </c>
      <c r="B17" s="17">
        <v>100</v>
      </c>
      <c r="C17" s="17">
        <v>100</v>
      </c>
      <c r="D17" s="18">
        <v>100</v>
      </c>
      <c r="E17" s="15">
        <v>150</v>
      </c>
      <c r="F17" s="15">
        <v>250</v>
      </c>
    </row>
    <row r="18" spans="1:6" ht="15.9" customHeight="1" x14ac:dyDescent="0.25">
      <c r="A18" s="10" t="s">
        <v>26</v>
      </c>
      <c r="B18" s="17">
        <v>280</v>
      </c>
      <c r="C18" s="17">
        <v>280</v>
      </c>
      <c r="D18" s="18">
        <v>310</v>
      </c>
      <c r="E18" s="15">
        <v>310</v>
      </c>
      <c r="F18" s="15">
        <v>400</v>
      </c>
    </row>
    <row r="19" spans="1:6" ht="15.9" customHeight="1" x14ac:dyDescent="0.25">
      <c r="A19" s="7" t="s">
        <v>27</v>
      </c>
      <c r="B19" s="17">
        <v>600</v>
      </c>
      <c r="C19" s="17">
        <v>720</v>
      </c>
      <c r="D19" s="18">
        <v>1000</v>
      </c>
      <c r="E19" s="15">
        <v>1500</v>
      </c>
      <c r="F19" s="15">
        <v>1550</v>
      </c>
    </row>
    <row r="20" spans="1:6" ht="15.9" customHeight="1" x14ac:dyDescent="0.25">
      <c r="A20" s="7" t="s">
        <v>28</v>
      </c>
      <c r="B20" s="17">
        <v>120</v>
      </c>
      <c r="C20" s="17">
        <v>140</v>
      </c>
      <c r="D20" s="18">
        <v>160</v>
      </c>
      <c r="E20" s="15">
        <v>160</v>
      </c>
      <c r="F20" s="15">
        <v>170</v>
      </c>
    </row>
    <row r="21" spans="1:6" ht="15.9" customHeight="1" x14ac:dyDescent="0.25">
      <c r="A21" s="7" t="s">
        <v>15</v>
      </c>
      <c r="B21" s="17">
        <v>80</v>
      </c>
      <c r="C21" s="17">
        <v>80</v>
      </c>
      <c r="D21" s="18">
        <v>95</v>
      </c>
      <c r="E21" s="15">
        <v>95</v>
      </c>
      <c r="F21" s="15">
        <v>100</v>
      </c>
    </row>
    <row r="22" spans="1:6" ht="15.9" customHeight="1" x14ac:dyDescent="0.25">
      <c r="A22" s="8" t="s">
        <v>29</v>
      </c>
      <c r="B22" s="19">
        <v>-240</v>
      </c>
      <c r="C22" s="19">
        <v>-300</v>
      </c>
      <c r="D22" s="20">
        <v>-350</v>
      </c>
      <c r="E22" s="15">
        <v>-450</v>
      </c>
      <c r="F22" s="15">
        <v>-550</v>
      </c>
    </row>
    <row r="23" spans="1:6" ht="15.9" customHeight="1" x14ac:dyDescent="0.25">
      <c r="A23" s="7" t="s">
        <v>30</v>
      </c>
      <c r="B23" s="24">
        <f>SUM(B17:B22)</f>
        <v>940</v>
      </c>
      <c r="C23" s="24">
        <f>SUM(C17:C22)</f>
        <v>1020</v>
      </c>
      <c r="D23" s="25">
        <f>SUM(D17:D22)</f>
        <v>1315</v>
      </c>
      <c r="E23" s="25">
        <f t="shared" ref="E23:F23" si="1">SUM(E17:E22)</f>
        <v>1765</v>
      </c>
      <c r="F23" s="25">
        <f t="shared" si="1"/>
        <v>1920</v>
      </c>
    </row>
    <row r="24" spans="1:6" ht="15.9" customHeight="1" thickBot="1" x14ac:dyDescent="0.3">
      <c r="A24" s="10" t="s">
        <v>31</v>
      </c>
      <c r="B24" s="21">
        <f>B15+B23</f>
        <v>1890</v>
      </c>
      <c r="C24" s="21">
        <f>C15+C23</f>
        <v>2295</v>
      </c>
      <c r="D24" s="22">
        <f>D15+D23</f>
        <v>2705</v>
      </c>
      <c r="E24" s="22">
        <f t="shared" ref="E24:F24" si="2">E15+E23</f>
        <v>3220</v>
      </c>
      <c r="F24" s="22">
        <f t="shared" si="2"/>
        <v>3515</v>
      </c>
    </row>
    <row r="25" spans="1:6" ht="15.9" customHeight="1" thickTop="1" x14ac:dyDescent="0.25">
      <c r="A25" s="2" t="s">
        <v>32</v>
      </c>
      <c r="B25" s="17"/>
      <c r="C25" s="17"/>
      <c r="D25" s="18"/>
      <c r="E25" s="15"/>
      <c r="F25" s="15"/>
    </row>
    <row r="26" spans="1:6" ht="15.9" customHeight="1" x14ac:dyDescent="0.25">
      <c r="A26" s="10" t="s">
        <v>33</v>
      </c>
      <c r="B26" s="17"/>
      <c r="C26" s="17"/>
      <c r="D26" s="18"/>
      <c r="E26" s="15"/>
      <c r="F26" s="15"/>
    </row>
    <row r="27" spans="1:6" ht="15.9" customHeight="1" x14ac:dyDescent="0.25">
      <c r="A27" s="2" t="s">
        <v>38</v>
      </c>
      <c r="B27" s="17"/>
      <c r="C27" s="17"/>
      <c r="D27" s="18"/>
      <c r="E27" s="15"/>
      <c r="F27" s="15"/>
    </row>
    <row r="28" spans="1:6" ht="15.9" customHeight="1" x14ac:dyDescent="0.25">
      <c r="A28" s="7" t="s">
        <v>34</v>
      </c>
      <c r="B28" s="17">
        <v>150</v>
      </c>
      <c r="C28" s="17">
        <v>200</v>
      </c>
      <c r="D28" s="18">
        <v>280</v>
      </c>
      <c r="E28" s="15">
        <v>300</v>
      </c>
      <c r="F28" s="15">
        <v>500</v>
      </c>
    </row>
    <row r="29" spans="1:6" ht="15.9" customHeight="1" x14ac:dyDescent="0.25">
      <c r="A29" s="7" t="s">
        <v>40</v>
      </c>
      <c r="B29" s="17">
        <v>200</v>
      </c>
      <c r="C29" s="17">
        <v>350</v>
      </c>
      <c r="D29" s="18">
        <v>550</v>
      </c>
      <c r="E29" s="15">
        <v>650</v>
      </c>
      <c r="F29" s="15">
        <v>950</v>
      </c>
    </row>
    <row r="30" spans="1:6" ht="15.9" customHeight="1" x14ac:dyDescent="0.25">
      <c r="A30" s="7" t="s">
        <v>36</v>
      </c>
      <c r="B30" s="17">
        <v>50</v>
      </c>
      <c r="C30" s="17">
        <v>93</v>
      </c>
      <c r="D30" s="18">
        <v>50</v>
      </c>
      <c r="E30" s="15">
        <v>55</v>
      </c>
      <c r="F30" s="15">
        <v>75</v>
      </c>
    </row>
    <row r="31" spans="1:6" ht="15.9" customHeight="1" x14ac:dyDescent="0.25">
      <c r="A31" s="7" t="s">
        <v>35</v>
      </c>
      <c r="B31" s="19">
        <v>40</v>
      </c>
      <c r="C31" s="19">
        <v>45</v>
      </c>
      <c r="D31" s="20">
        <v>53</v>
      </c>
      <c r="E31" s="32">
        <v>50</v>
      </c>
      <c r="F31" s="16">
        <v>85</v>
      </c>
    </row>
    <row r="32" spans="1:6" ht="15.9" customHeight="1" thickBot="1" x14ac:dyDescent="0.3">
      <c r="A32" s="7" t="s">
        <v>37</v>
      </c>
      <c r="B32" s="29">
        <f>SUM(B28:B31)</f>
        <v>440</v>
      </c>
      <c r="C32" s="29">
        <f>SUM(C28:C31)</f>
        <v>688</v>
      </c>
      <c r="D32" s="29">
        <f>SUM(D28:D31)</f>
        <v>933</v>
      </c>
      <c r="E32" s="29">
        <f t="shared" ref="E32:F32" si="3">SUM(E28:E31)</f>
        <v>1055</v>
      </c>
      <c r="F32" s="29">
        <f t="shared" si="3"/>
        <v>1610</v>
      </c>
    </row>
    <row r="33" spans="1:6" ht="15.9" customHeight="1" thickTop="1" x14ac:dyDescent="0.25">
      <c r="A33" s="2" t="s">
        <v>39</v>
      </c>
      <c r="B33" s="17"/>
      <c r="C33" s="17"/>
      <c r="D33" s="18"/>
      <c r="E33" s="15"/>
      <c r="F33" s="15"/>
    </row>
    <row r="34" spans="1:6" ht="15.9" customHeight="1" x14ac:dyDescent="0.25">
      <c r="A34" s="7" t="s">
        <v>40</v>
      </c>
      <c r="B34" s="17">
        <v>200</v>
      </c>
      <c r="C34" s="17">
        <v>350</v>
      </c>
      <c r="D34" s="18">
        <v>300</v>
      </c>
      <c r="E34" s="15">
        <v>750</v>
      </c>
      <c r="F34" s="15">
        <v>750</v>
      </c>
    </row>
    <row r="35" spans="1:6" ht="15.9" customHeight="1" x14ac:dyDescent="0.25">
      <c r="A35" s="7" t="s">
        <v>41</v>
      </c>
      <c r="B35" s="17">
        <v>80</v>
      </c>
      <c r="C35" s="17">
        <v>100</v>
      </c>
      <c r="D35" s="18">
        <v>120</v>
      </c>
      <c r="E35" s="15">
        <v>150</v>
      </c>
      <c r="F35" s="15">
        <v>170</v>
      </c>
    </row>
    <row r="36" spans="1:6" ht="15.9" customHeight="1" x14ac:dyDescent="0.25">
      <c r="A36" s="7" t="s">
        <v>42</v>
      </c>
      <c r="B36" s="19">
        <v>40</v>
      </c>
      <c r="C36" s="19">
        <v>20</v>
      </c>
      <c r="D36" s="20">
        <v>20</v>
      </c>
      <c r="E36" s="15">
        <v>50</v>
      </c>
      <c r="F36" s="15">
        <v>20</v>
      </c>
    </row>
    <row r="37" spans="1:6" ht="15.9" customHeight="1" x14ac:dyDescent="0.25">
      <c r="A37" s="7" t="s">
        <v>43</v>
      </c>
      <c r="B37" s="24">
        <f>SUM(B34:B36)</f>
        <v>320</v>
      </c>
      <c r="C37" s="24">
        <f t="shared" ref="C37:F37" si="4">SUM(C34:C36)</f>
        <v>470</v>
      </c>
      <c r="D37" s="24">
        <f t="shared" si="4"/>
        <v>440</v>
      </c>
      <c r="E37" s="24">
        <f t="shared" si="4"/>
        <v>950</v>
      </c>
      <c r="F37" s="24">
        <f t="shared" si="4"/>
        <v>940</v>
      </c>
    </row>
    <row r="38" spans="1:6" ht="15.9" customHeight="1" thickBot="1" x14ac:dyDescent="0.3">
      <c r="A38" s="7" t="s">
        <v>44</v>
      </c>
      <c r="B38" s="21">
        <f>B32+B37</f>
        <v>760</v>
      </c>
      <c r="C38" s="21">
        <f>C32+C37</f>
        <v>1158</v>
      </c>
      <c r="D38" s="22">
        <f>D32+D37</f>
        <v>1373</v>
      </c>
      <c r="E38" s="22">
        <f t="shared" ref="E38:F38" si="5">E32+E37</f>
        <v>2005</v>
      </c>
      <c r="F38" s="22">
        <f t="shared" si="5"/>
        <v>2550</v>
      </c>
    </row>
    <row r="39" spans="1:6" ht="15.9" customHeight="1" thickTop="1" x14ac:dyDescent="0.25">
      <c r="A39" s="2" t="s">
        <v>45</v>
      </c>
      <c r="B39" s="17"/>
      <c r="C39" s="17"/>
      <c r="D39" s="18"/>
    </row>
    <row r="40" spans="1:6" ht="15.9" customHeight="1" x14ac:dyDescent="0.25">
      <c r="A40" s="7" t="s">
        <v>46</v>
      </c>
      <c r="B40" s="17">
        <v>400</v>
      </c>
      <c r="C40" s="17">
        <v>400</v>
      </c>
      <c r="D40" s="18">
        <v>440</v>
      </c>
      <c r="E40" s="5">
        <v>440</v>
      </c>
      <c r="F40" s="5">
        <v>600</v>
      </c>
    </row>
    <row r="41" spans="1:6" ht="15.9" customHeight="1" x14ac:dyDescent="0.25">
      <c r="A41" s="7" t="s">
        <v>47</v>
      </c>
      <c r="B41" s="17">
        <v>80</v>
      </c>
      <c r="C41" s="17">
        <v>150</v>
      </c>
      <c r="D41" s="18">
        <v>120</v>
      </c>
      <c r="E41" s="5">
        <v>140</v>
      </c>
      <c r="F41" s="5">
        <v>250</v>
      </c>
    </row>
    <row r="42" spans="1:6" ht="15.9" customHeight="1" x14ac:dyDescent="0.25">
      <c r="A42" s="7" t="s">
        <v>48</v>
      </c>
      <c r="B42" s="19">
        <f>B60</f>
        <v>370</v>
      </c>
      <c r="C42" s="19">
        <f t="shared" ref="C42:F42" si="6">C60</f>
        <v>418</v>
      </c>
      <c r="D42" s="19">
        <f t="shared" si="6"/>
        <v>692</v>
      </c>
      <c r="E42" s="19">
        <f t="shared" si="6"/>
        <v>510</v>
      </c>
      <c r="F42" s="19">
        <f t="shared" si="6"/>
        <v>-50</v>
      </c>
    </row>
    <row r="43" spans="1:6" ht="15.9" customHeight="1" x14ac:dyDescent="0.25">
      <c r="A43" s="7" t="s">
        <v>55</v>
      </c>
      <c r="B43" s="19">
        <f>B24-B38-SUM(B40:B42)</f>
        <v>280</v>
      </c>
      <c r="C43" s="19">
        <f t="shared" ref="C43:F43" si="7">C24-C38-SUM(C40:C42)</f>
        <v>169</v>
      </c>
      <c r="D43" s="19">
        <f t="shared" si="7"/>
        <v>80</v>
      </c>
      <c r="E43" s="19">
        <f t="shared" si="7"/>
        <v>125</v>
      </c>
      <c r="F43" s="19">
        <f t="shared" si="7"/>
        <v>165</v>
      </c>
    </row>
    <row r="44" spans="1:6" x14ac:dyDescent="0.25">
      <c r="A44" s="7" t="s">
        <v>49</v>
      </c>
      <c r="B44" s="24">
        <f>SUM(B40:B43)</f>
        <v>1130</v>
      </c>
      <c r="C44" s="24">
        <f t="shared" ref="C44:F44" si="8">SUM(C40:C43)</f>
        <v>1137</v>
      </c>
      <c r="D44" s="24">
        <f t="shared" si="8"/>
        <v>1332</v>
      </c>
      <c r="E44" s="24">
        <f t="shared" si="8"/>
        <v>1215</v>
      </c>
      <c r="F44" s="24">
        <f t="shared" si="8"/>
        <v>965</v>
      </c>
    </row>
    <row r="45" spans="1:6" ht="14.4" thickBot="1" x14ac:dyDescent="0.3">
      <c r="A45" s="12" t="s">
        <v>50</v>
      </c>
      <c r="B45" s="21">
        <f>B38+B44</f>
        <v>1890</v>
      </c>
      <c r="C45" s="21">
        <f>C38+C44</f>
        <v>2295</v>
      </c>
      <c r="D45" s="22">
        <f>D38+D44</f>
        <v>2705</v>
      </c>
      <c r="E45" s="22">
        <f t="shared" ref="E45:F45" si="9">E38+E44</f>
        <v>3220</v>
      </c>
      <c r="F45" s="22">
        <f t="shared" si="9"/>
        <v>3515</v>
      </c>
    </row>
    <row r="46" spans="1:6" ht="14.4" thickTop="1" x14ac:dyDescent="0.25">
      <c r="A46" s="5"/>
      <c r="B46" s="15"/>
      <c r="C46" s="15"/>
      <c r="D46" s="15"/>
    </row>
    <row r="47" spans="1:6" x14ac:dyDescent="0.25">
      <c r="A47" s="2" t="s">
        <v>1</v>
      </c>
      <c r="B47" s="17"/>
      <c r="C47" s="17"/>
      <c r="D47" s="18"/>
    </row>
    <row r="48" spans="1:6" x14ac:dyDescent="0.25">
      <c r="A48" s="7" t="s">
        <v>2</v>
      </c>
      <c r="B48" s="33">
        <v>3550</v>
      </c>
      <c r="C48" s="34">
        <v>4500</v>
      </c>
      <c r="D48" s="23">
        <v>5500</v>
      </c>
      <c r="E48" s="30">
        <v>6300</v>
      </c>
      <c r="F48" s="31">
        <v>7200</v>
      </c>
    </row>
    <row r="49" spans="1:6" x14ac:dyDescent="0.25">
      <c r="A49" s="8" t="s">
        <v>16</v>
      </c>
      <c r="B49" s="27">
        <v>150</v>
      </c>
      <c r="C49" s="19">
        <v>260</v>
      </c>
      <c r="D49" s="20">
        <v>300</v>
      </c>
      <c r="E49" s="35">
        <v>200</v>
      </c>
      <c r="F49" s="36">
        <v>180</v>
      </c>
    </row>
    <row r="50" spans="1:6" x14ac:dyDescent="0.25">
      <c r="A50" s="7" t="s">
        <v>3</v>
      </c>
      <c r="B50" s="17">
        <f>B48-B49</f>
        <v>3400</v>
      </c>
      <c r="C50" s="17">
        <f t="shared" ref="C50:F50" si="10">C48-C49</f>
        <v>4240</v>
      </c>
      <c r="D50" s="17">
        <f t="shared" si="10"/>
        <v>5200</v>
      </c>
      <c r="E50" s="17">
        <f t="shared" si="10"/>
        <v>6100</v>
      </c>
      <c r="F50" s="17">
        <f t="shared" si="10"/>
        <v>7020</v>
      </c>
    </row>
    <row r="51" spans="1:6" x14ac:dyDescent="0.25">
      <c r="A51" s="2" t="s">
        <v>4</v>
      </c>
      <c r="B51" s="37">
        <v>2000</v>
      </c>
      <c r="C51" s="24">
        <v>2400</v>
      </c>
      <c r="D51" s="25">
        <v>2650</v>
      </c>
      <c r="E51" s="38">
        <v>3600</v>
      </c>
      <c r="F51" s="39">
        <v>4500</v>
      </c>
    </row>
    <row r="52" spans="1:6" x14ac:dyDescent="0.25">
      <c r="A52" s="8" t="s">
        <v>17</v>
      </c>
      <c r="B52" s="17">
        <f>B50-B51</f>
        <v>1400</v>
      </c>
      <c r="C52" s="17">
        <f>C50-C51</f>
        <v>1840</v>
      </c>
      <c r="D52" s="23">
        <f>D50-D51</f>
        <v>2550</v>
      </c>
      <c r="E52" s="23">
        <f t="shared" ref="E52:F52" si="11">E50-E51</f>
        <v>2500</v>
      </c>
      <c r="F52" s="23">
        <f t="shared" si="11"/>
        <v>2520</v>
      </c>
    </row>
    <row r="53" spans="1:6" x14ac:dyDescent="0.25">
      <c r="A53" s="2" t="s">
        <v>5</v>
      </c>
      <c r="B53" s="17"/>
      <c r="C53" s="17"/>
      <c r="D53" s="18"/>
    </row>
    <row r="54" spans="1:6" x14ac:dyDescent="0.25">
      <c r="A54" s="7" t="s">
        <v>6</v>
      </c>
      <c r="B54" s="33">
        <v>250</v>
      </c>
      <c r="C54" s="34">
        <v>342</v>
      </c>
      <c r="D54" s="23">
        <v>428</v>
      </c>
      <c r="E54" s="30">
        <v>500</v>
      </c>
      <c r="F54" s="31">
        <v>900</v>
      </c>
    </row>
    <row r="55" spans="1:6" x14ac:dyDescent="0.25">
      <c r="A55" s="7" t="s">
        <v>7</v>
      </c>
      <c r="B55" s="27">
        <v>400</v>
      </c>
      <c r="C55" s="19">
        <v>600</v>
      </c>
      <c r="D55" s="20">
        <v>700</v>
      </c>
      <c r="E55" s="35">
        <v>750</v>
      </c>
      <c r="F55" s="36">
        <v>800</v>
      </c>
    </row>
    <row r="56" spans="1:6" x14ac:dyDescent="0.25">
      <c r="A56" s="7" t="s">
        <v>18</v>
      </c>
      <c r="B56" s="17">
        <f>B52-B54-B55</f>
        <v>750</v>
      </c>
      <c r="C56" s="17">
        <f>C52-C54-C55</f>
        <v>898</v>
      </c>
      <c r="D56" s="23">
        <f>D52-D54-D55</f>
        <v>1422</v>
      </c>
      <c r="E56" s="23">
        <f t="shared" ref="E56:F56" si="12">E52-E54-E55</f>
        <v>1250</v>
      </c>
      <c r="F56" s="23">
        <f t="shared" si="12"/>
        <v>820</v>
      </c>
    </row>
    <row r="57" spans="1:6" x14ac:dyDescent="0.25">
      <c r="A57" s="7" t="s">
        <v>0</v>
      </c>
      <c r="B57" s="37">
        <v>180</v>
      </c>
      <c r="C57" s="24">
        <v>250</v>
      </c>
      <c r="D57" s="25">
        <v>360</v>
      </c>
      <c r="E57" s="38">
        <v>470</v>
      </c>
      <c r="F57" s="39">
        <v>900</v>
      </c>
    </row>
    <row r="58" spans="1:6" x14ac:dyDescent="0.25">
      <c r="A58" s="7" t="s">
        <v>19</v>
      </c>
      <c r="B58" s="33">
        <f>B56-B57</f>
        <v>570</v>
      </c>
      <c r="C58" s="34">
        <f>C56-C57</f>
        <v>648</v>
      </c>
      <c r="D58" s="23">
        <f>D56-D57</f>
        <v>1062</v>
      </c>
      <c r="E58" s="23">
        <f t="shared" ref="E58:F58" si="13">E56-E57</f>
        <v>780</v>
      </c>
      <c r="F58" s="23">
        <f t="shared" si="13"/>
        <v>-80</v>
      </c>
    </row>
    <row r="59" spans="1:6" x14ac:dyDescent="0.25">
      <c r="A59" s="7" t="s">
        <v>20</v>
      </c>
      <c r="B59" s="27">
        <f>ROUND((B58*0.35),-1)</f>
        <v>200</v>
      </c>
      <c r="C59" s="19">
        <f t="shared" ref="C59:F59" si="14">ROUND((C58*0.35),-1)</f>
        <v>230</v>
      </c>
      <c r="D59" s="19">
        <f t="shared" si="14"/>
        <v>370</v>
      </c>
      <c r="E59" s="19">
        <f t="shared" si="14"/>
        <v>270</v>
      </c>
      <c r="F59" s="20">
        <f t="shared" si="14"/>
        <v>-30</v>
      </c>
    </row>
    <row r="60" spans="1:6" ht="14.4" thickBot="1" x14ac:dyDescent="0.3">
      <c r="A60" s="12" t="s">
        <v>21</v>
      </c>
      <c r="B60" s="28">
        <f>B58-B59</f>
        <v>370</v>
      </c>
      <c r="C60" s="21">
        <f t="shared" ref="C60:F60" si="15">C58-C59</f>
        <v>418</v>
      </c>
      <c r="D60" s="21">
        <f t="shared" si="15"/>
        <v>692</v>
      </c>
      <c r="E60" s="21">
        <f t="shared" si="15"/>
        <v>510</v>
      </c>
      <c r="F60" s="22">
        <f t="shared" si="15"/>
        <v>-50</v>
      </c>
    </row>
    <row r="61" spans="1:6" ht="14.4" thickTop="1" x14ac:dyDescent="0.25">
      <c r="A61" s="5"/>
      <c r="B61" s="40"/>
      <c r="C61" s="40"/>
      <c r="D61" s="40"/>
      <c r="E61" s="40"/>
      <c r="F61" s="40"/>
    </row>
    <row r="62" spans="1:6" x14ac:dyDescent="0.25">
      <c r="A62" s="5" t="s">
        <v>57</v>
      </c>
      <c r="B62" s="41">
        <f>B15/B32</f>
        <v>2.1590909090909092</v>
      </c>
      <c r="C62" s="41">
        <f t="shared" ref="C62:F62" si="16">C15/C32</f>
        <v>1.8531976744186047</v>
      </c>
      <c r="D62" s="41">
        <f t="shared" si="16"/>
        <v>1.489817792068596</v>
      </c>
      <c r="E62" s="41">
        <f t="shared" si="16"/>
        <v>1.3791469194312795</v>
      </c>
      <c r="F62" s="41">
        <f t="shared" si="16"/>
        <v>0.99068322981366463</v>
      </c>
    </row>
    <row r="63" spans="1:6" x14ac:dyDescent="0.25">
      <c r="A63" s="5" t="s">
        <v>58</v>
      </c>
      <c r="B63" s="40">
        <f>(B15-B13)/B32</f>
        <v>1.0227272727272727</v>
      </c>
      <c r="C63" s="40">
        <f t="shared" ref="C63:F63" si="17">(C15-C13)/C32</f>
        <v>0.90843023255813948</v>
      </c>
      <c r="D63" s="40">
        <f t="shared" si="17"/>
        <v>0.84673097534833874</v>
      </c>
      <c r="E63" s="40">
        <f t="shared" si="17"/>
        <v>0.85781990521327012</v>
      </c>
      <c r="F63" s="40">
        <f t="shared" si="17"/>
        <v>0.61801242236024845</v>
      </c>
    </row>
    <row r="64" spans="1:6" x14ac:dyDescent="0.25">
      <c r="A64" s="5" t="s">
        <v>59</v>
      </c>
      <c r="B64" s="15">
        <f>B15-B32</f>
        <v>510</v>
      </c>
      <c r="C64" s="15">
        <f t="shared" ref="C64:F64" si="18">C15-C32</f>
        <v>587</v>
      </c>
      <c r="D64" s="15">
        <f t="shared" si="18"/>
        <v>457</v>
      </c>
      <c r="E64" s="15">
        <f t="shared" si="18"/>
        <v>400</v>
      </c>
      <c r="F64" s="15">
        <f t="shared" si="18"/>
        <v>-15</v>
      </c>
    </row>
    <row r="65" spans="1:6" x14ac:dyDescent="0.25">
      <c r="A65" s="5" t="s">
        <v>60</v>
      </c>
      <c r="B65" s="5">
        <f>B50/B11</f>
        <v>17</v>
      </c>
      <c r="C65" s="61">
        <f t="shared" ref="C65:F65" si="19">C50/C11</f>
        <v>13.25</v>
      </c>
      <c r="D65" s="61">
        <f t="shared" si="19"/>
        <v>13</v>
      </c>
      <c r="E65" s="5">
        <f t="shared" si="19"/>
        <v>12.2</v>
      </c>
      <c r="F65" s="61">
        <f t="shared" si="19"/>
        <v>12.763636363636364</v>
      </c>
    </row>
    <row r="66" spans="1:6" x14ac:dyDescent="0.25">
      <c r="A66" s="5" t="s">
        <v>61</v>
      </c>
      <c r="B66" s="61">
        <f>360/B65</f>
        <v>21.176470588235293</v>
      </c>
      <c r="C66" s="61">
        <f t="shared" ref="C66:F66" si="20">360/C65</f>
        <v>27.169811320754718</v>
      </c>
      <c r="D66" s="61">
        <f t="shared" si="20"/>
        <v>27.692307692307693</v>
      </c>
      <c r="E66" s="61">
        <f t="shared" si="20"/>
        <v>29.508196721311478</v>
      </c>
      <c r="F66" s="61">
        <f t="shared" si="20"/>
        <v>28.205128205128204</v>
      </c>
    </row>
    <row r="67" spans="1:6" x14ac:dyDescent="0.25">
      <c r="A67" s="5" t="s">
        <v>62</v>
      </c>
      <c r="B67" s="41">
        <f>B51/B13</f>
        <v>4</v>
      </c>
      <c r="C67" s="41">
        <f t="shared" ref="C67:F67" si="21">C51/C13</f>
        <v>3.6923076923076925</v>
      </c>
      <c r="D67" s="41">
        <f t="shared" si="21"/>
        <v>4.416666666666667</v>
      </c>
      <c r="E67" s="41">
        <f t="shared" si="21"/>
        <v>6.5454545454545459</v>
      </c>
      <c r="F67" s="41">
        <f t="shared" si="21"/>
        <v>7.5</v>
      </c>
    </row>
    <row r="68" spans="1:6" x14ac:dyDescent="0.25">
      <c r="A68" s="5" t="s">
        <v>63</v>
      </c>
      <c r="B68" s="5">
        <f>360/B67</f>
        <v>90</v>
      </c>
      <c r="C68" s="61">
        <f t="shared" ref="C68:F68" si="22">360/C67</f>
        <v>97.5</v>
      </c>
      <c r="D68" s="61">
        <f t="shared" si="22"/>
        <v>81.50943396226414</v>
      </c>
      <c r="E68" s="61">
        <f t="shared" si="22"/>
        <v>55</v>
      </c>
      <c r="F68" s="61">
        <f t="shared" si="22"/>
        <v>48</v>
      </c>
    </row>
    <row r="69" spans="1:6" x14ac:dyDescent="0.25">
      <c r="A69" s="5" t="s">
        <v>64</v>
      </c>
      <c r="B69" s="41">
        <f>B50/B24</f>
        <v>1.7989417989417988</v>
      </c>
      <c r="C69" s="41">
        <f t="shared" ref="C69:F69" si="23">C50/C24</f>
        <v>1.8474945533769063</v>
      </c>
      <c r="D69" s="41">
        <f t="shared" si="23"/>
        <v>1.9223659889094269</v>
      </c>
      <c r="E69" s="41">
        <f t="shared" si="23"/>
        <v>1.8944099378881987</v>
      </c>
      <c r="F69" s="41">
        <f t="shared" si="23"/>
        <v>1.9971550497866288</v>
      </c>
    </row>
    <row r="70" spans="1:6" x14ac:dyDescent="0.25">
      <c r="A70" s="5" t="s">
        <v>65</v>
      </c>
      <c r="B70" s="15">
        <f>360/B69</f>
        <v>200.11764705882354</v>
      </c>
      <c r="C70" s="15">
        <f t="shared" ref="C70:F70" si="24">360/C69</f>
        <v>194.85849056603774</v>
      </c>
      <c r="D70" s="15">
        <f t="shared" si="24"/>
        <v>187.26923076923077</v>
      </c>
      <c r="E70" s="15">
        <f t="shared" si="24"/>
        <v>190.03278688524591</v>
      </c>
      <c r="F70" s="15">
        <f t="shared" si="24"/>
        <v>180.25641025641025</v>
      </c>
    </row>
    <row r="71" spans="1:6" x14ac:dyDescent="0.25">
      <c r="A71" s="5" t="s">
        <v>66</v>
      </c>
      <c r="B71" s="40">
        <f>B50/B23</f>
        <v>3.6170212765957448</v>
      </c>
      <c r="C71" s="40">
        <f t="shared" ref="C71:F71" si="25">C50/C23</f>
        <v>4.1568627450980395</v>
      </c>
      <c r="D71" s="40">
        <f t="shared" si="25"/>
        <v>3.9543726235741445</v>
      </c>
      <c r="E71" s="40">
        <f t="shared" si="25"/>
        <v>3.4560906515580738</v>
      </c>
      <c r="F71" s="40">
        <f t="shared" si="25"/>
        <v>3.65625</v>
      </c>
    </row>
    <row r="72" spans="1:6" x14ac:dyDescent="0.25">
      <c r="A72" s="5" t="s">
        <v>67</v>
      </c>
      <c r="B72" s="41">
        <f>360/B71</f>
        <v>99.529411764705884</v>
      </c>
      <c r="C72" s="41">
        <f t="shared" ref="C72:F72" si="26">360/C71</f>
        <v>86.603773584905653</v>
      </c>
      <c r="D72" s="41">
        <f t="shared" si="26"/>
        <v>91.038461538461533</v>
      </c>
      <c r="E72" s="41">
        <f t="shared" si="26"/>
        <v>104.1639344262295</v>
      </c>
      <c r="F72" s="41">
        <f t="shared" si="26"/>
        <v>98.461538461538467</v>
      </c>
    </row>
    <row r="73" spans="1:6" x14ac:dyDescent="0.25">
      <c r="A73" s="5" t="s">
        <v>68</v>
      </c>
      <c r="B73" s="5"/>
      <c r="C73" s="5"/>
      <c r="D73" s="5"/>
    </row>
    <row r="74" spans="1:6" x14ac:dyDescent="0.25">
      <c r="A74" s="6" t="s">
        <v>69</v>
      </c>
      <c r="B74" s="5"/>
      <c r="C74" s="5"/>
      <c r="D74" s="5"/>
    </row>
    <row r="75" spans="1:6" x14ac:dyDescent="0.25">
      <c r="A75" s="5" t="s">
        <v>70</v>
      </c>
      <c r="B75" s="5"/>
      <c r="C75" s="5"/>
      <c r="D75" s="5"/>
    </row>
    <row r="76" spans="1:6" x14ac:dyDescent="0.25">
      <c r="A76" s="5" t="s">
        <v>71</v>
      </c>
      <c r="B76" s="5"/>
      <c r="C76" s="5"/>
      <c r="D76" s="5"/>
    </row>
    <row r="77" spans="1:6" x14ac:dyDescent="0.25">
      <c r="A77" s="5" t="s">
        <v>72</v>
      </c>
      <c r="B77" s="5"/>
      <c r="C77" s="5"/>
      <c r="D77" s="5"/>
    </row>
    <row r="78" spans="1:6" x14ac:dyDescent="0.25">
      <c r="A78" s="5" t="s">
        <v>73</v>
      </c>
      <c r="B78" s="5"/>
      <c r="C78" s="5"/>
      <c r="D78" s="5"/>
    </row>
    <row r="79" spans="1:6" x14ac:dyDescent="0.25">
      <c r="A79" s="5" t="s">
        <v>74</v>
      </c>
      <c r="B79" s="15">
        <f>B60+B59+B57+B43+50</f>
        <v>1080</v>
      </c>
      <c r="C79" s="15">
        <f>C60+C59+C57+C43+B22-C22</f>
        <v>1127</v>
      </c>
      <c r="D79" s="15">
        <f t="shared" ref="D79:F79" si="27">D60+D59+D57+D43+C22-D22</f>
        <v>1552</v>
      </c>
      <c r="E79" s="15">
        <f t="shared" si="27"/>
        <v>1475</v>
      </c>
      <c r="F79" s="15">
        <f t="shared" si="27"/>
        <v>1085</v>
      </c>
    </row>
    <row r="80" spans="1:6" x14ac:dyDescent="0.25">
      <c r="A80" s="5"/>
      <c r="B80" s="5"/>
      <c r="C80" s="5"/>
      <c r="D80" s="5"/>
    </row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  <row r="145" s="5" customFormat="1" x14ac:dyDescent="0.25"/>
    <row r="146" s="5" customFormat="1" x14ac:dyDescent="0.25"/>
    <row r="147" s="5" customFormat="1" x14ac:dyDescent="0.25"/>
    <row r="148" s="5" customFormat="1" x14ac:dyDescent="0.25"/>
    <row r="149" s="5" customFormat="1" x14ac:dyDescent="0.25"/>
    <row r="150" s="5" customFormat="1" x14ac:dyDescent="0.25"/>
    <row r="151" s="5" customFormat="1" x14ac:dyDescent="0.25"/>
    <row r="152" s="5" customFormat="1" x14ac:dyDescent="0.25"/>
    <row r="153" s="5" customFormat="1" x14ac:dyDescent="0.25"/>
    <row r="154" s="5" customFormat="1" x14ac:dyDescent="0.25"/>
  </sheetData>
  <mergeCells count="3">
    <mergeCell ref="A6:F6"/>
    <mergeCell ref="A5:F5"/>
    <mergeCell ref="A4:F4"/>
  </mergeCells>
  <printOptions gridLines="1"/>
  <pageMargins left="0.89" right="0.75" top="0.19" bottom="0.46" header="0.18" footer="0"/>
  <pageSetup scale="91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154"/>
  <sheetViews>
    <sheetView topLeftCell="A58" zoomScale="140" zoomScaleNormal="140" workbookViewId="0">
      <selection activeCell="F10" sqref="F10"/>
    </sheetView>
  </sheetViews>
  <sheetFormatPr baseColWidth="10" defaultColWidth="11.44140625" defaultRowHeight="13.8" x14ac:dyDescent="0.25"/>
  <cols>
    <col min="1" max="1" width="34.88671875" style="6" customWidth="1"/>
    <col min="2" max="2" width="9" style="6" customWidth="1"/>
    <col min="3" max="3" width="10.44140625" style="6" customWidth="1"/>
    <col min="4" max="4" width="11.44140625" style="6" customWidth="1"/>
    <col min="5" max="64" width="11.44140625" style="5" customWidth="1"/>
    <col min="65" max="16384" width="11.44140625" style="6"/>
  </cols>
  <sheetData>
    <row r="1" spans="1:9" ht="15" customHeight="1" x14ac:dyDescent="0.25">
      <c r="A1" s="6" t="s">
        <v>56</v>
      </c>
      <c r="B1" s="44">
        <f>B20+50</f>
        <v>-150</v>
      </c>
      <c r="C1" s="5"/>
      <c r="D1" s="5"/>
    </row>
    <row r="2" spans="1:9" ht="18" customHeight="1" x14ac:dyDescent="0.25">
      <c r="A2" s="57" t="s">
        <v>51</v>
      </c>
      <c r="B2" s="58"/>
      <c r="C2" s="58"/>
      <c r="D2" s="58"/>
      <c r="E2" s="58"/>
      <c r="F2" s="58"/>
      <c r="H2" s="17"/>
      <c r="I2" s="9"/>
    </row>
    <row r="3" spans="1:9" ht="18" customHeight="1" x14ac:dyDescent="0.25">
      <c r="A3" s="57" t="s">
        <v>22</v>
      </c>
      <c r="B3" s="58"/>
      <c r="C3" s="58"/>
      <c r="D3" s="58"/>
      <c r="E3" s="58"/>
      <c r="F3" s="58"/>
      <c r="H3" s="17"/>
      <c r="I3" s="9"/>
    </row>
    <row r="4" spans="1:9" ht="18" customHeight="1" x14ac:dyDescent="0.25">
      <c r="A4" s="59" t="s">
        <v>53</v>
      </c>
      <c r="B4" s="60"/>
      <c r="C4" s="60"/>
      <c r="D4" s="60"/>
      <c r="E4" s="60"/>
      <c r="F4" s="60"/>
      <c r="H4" s="17"/>
      <c r="I4" s="9"/>
    </row>
    <row r="5" spans="1:9" ht="13.5" customHeight="1" x14ac:dyDescent="0.25">
      <c r="A5" s="14" t="s">
        <v>54</v>
      </c>
      <c r="B5" s="42">
        <v>2018</v>
      </c>
      <c r="C5" s="42">
        <v>2019</v>
      </c>
      <c r="D5" s="1">
        <v>2020</v>
      </c>
      <c r="E5" s="1">
        <v>2021</v>
      </c>
      <c r="F5" s="1">
        <v>2022</v>
      </c>
      <c r="H5" s="17"/>
      <c r="I5" s="9"/>
    </row>
    <row r="6" spans="1:9" ht="15.9" customHeight="1" x14ac:dyDescent="0.25">
      <c r="A6" s="13" t="s">
        <v>8</v>
      </c>
      <c r="B6" s="3"/>
      <c r="C6" s="3"/>
      <c r="D6" s="4"/>
      <c r="H6" s="17"/>
      <c r="I6" s="9"/>
    </row>
    <row r="7" spans="1:9" ht="15.9" customHeight="1" x14ac:dyDescent="0.25">
      <c r="A7" s="2" t="s">
        <v>52</v>
      </c>
      <c r="B7" s="3"/>
      <c r="C7" s="3"/>
      <c r="D7" s="4"/>
      <c r="H7" s="17"/>
      <c r="I7" s="9"/>
    </row>
    <row r="8" spans="1:9" ht="15.9" customHeight="1" x14ac:dyDescent="0.25">
      <c r="A8" s="7" t="s">
        <v>23</v>
      </c>
      <c r="B8" s="17">
        <v>300</v>
      </c>
      <c r="C8" s="17">
        <v>350</v>
      </c>
      <c r="D8" s="18">
        <v>430</v>
      </c>
      <c r="E8" s="15">
        <v>420</v>
      </c>
      <c r="F8" s="15">
        <v>420</v>
      </c>
      <c r="H8" s="17"/>
      <c r="I8" s="26"/>
    </row>
    <row r="9" spans="1:9" ht="15.9" customHeight="1" x14ac:dyDescent="0.25">
      <c r="A9" s="7" t="s">
        <v>10</v>
      </c>
      <c r="B9" s="17">
        <v>250</v>
      </c>
      <c r="C9" s="17">
        <v>400</v>
      </c>
      <c r="D9" s="18">
        <v>450</v>
      </c>
      <c r="E9" s="15">
        <v>500</v>
      </c>
      <c r="F9" s="15">
        <v>600</v>
      </c>
      <c r="H9" s="17"/>
      <c r="I9" s="9"/>
    </row>
    <row r="10" spans="1:9" ht="15.9" customHeight="1" x14ac:dyDescent="0.25">
      <c r="A10" s="7" t="s">
        <v>11</v>
      </c>
      <c r="B10" s="17">
        <v>100</v>
      </c>
      <c r="C10" s="17">
        <v>80</v>
      </c>
      <c r="D10" s="18">
        <v>60</v>
      </c>
      <c r="E10" s="15">
        <v>60</v>
      </c>
      <c r="F10" s="15">
        <v>40</v>
      </c>
      <c r="H10" s="17"/>
      <c r="I10" s="9"/>
    </row>
    <row r="11" spans="1:9" ht="15.9" customHeight="1" x14ac:dyDescent="0.25">
      <c r="A11" s="7" t="s">
        <v>12</v>
      </c>
      <c r="B11" s="17">
        <v>400</v>
      </c>
      <c r="C11" s="17">
        <v>450</v>
      </c>
      <c r="D11" s="18">
        <v>500</v>
      </c>
      <c r="E11" s="15">
        <v>550</v>
      </c>
      <c r="F11" s="15">
        <v>600</v>
      </c>
      <c r="H11" s="17"/>
      <c r="I11" s="9"/>
    </row>
    <row r="12" spans="1:9" ht="15.9" customHeight="1" x14ac:dyDescent="0.25">
      <c r="A12" s="7" t="s">
        <v>24</v>
      </c>
      <c r="B12" s="19">
        <v>10</v>
      </c>
      <c r="C12" s="19">
        <v>50</v>
      </c>
      <c r="D12" s="20">
        <v>15</v>
      </c>
      <c r="E12" s="15">
        <v>10</v>
      </c>
      <c r="F12" s="15">
        <v>5</v>
      </c>
      <c r="H12" s="11"/>
      <c r="I12" s="11"/>
    </row>
    <row r="13" spans="1:9" ht="15.9" customHeight="1" x14ac:dyDescent="0.25">
      <c r="A13" s="7" t="s">
        <v>13</v>
      </c>
      <c r="B13" s="17">
        <f>SUM(B8:B12)</f>
        <v>1060</v>
      </c>
      <c r="C13" s="17">
        <f>SUM(C8:C12)</f>
        <v>1330</v>
      </c>
      <c r="D13" s="23">
        <f>SUM(D8:D12)</f>
        <v>1455</v>
      </c>
      <c r="E13" s="23">
        <f t="shared" ref="E13:F13" si="0">SUM(E8:E12)</f>
        <v>1540</v>
      </c>
      <c r="F13" s="23">
        <f t="shared" si="0"/>
        <v>1665</v>
      </c>
    </row>
    <row r="14" spans="1:9" ht="15.9" customHeight="1" x14ac:dyDescent="0.25">
      <c r="A14" s="2" t="s">
        <v>14</v>
      </c>
      <c r="B14" s="17"/>
      <c r="C14" s="17"/>
      <c r="D14" s="18" t="s">
        <v>9</v>
      </c>
    </row>
    <row r="15" spans="1:9" ht="15.9" customHeight="1" x14ac:dyDescent="0.25">
      <c r="A15" s="7" t="s">
        <v>25</v>
      </c>
      <c r="B15" s="17">
        <v>100</v>
      </c>
      <c r="C15" s="17">
        <v>100</v>
      </c>
      <c r="D15" s="18">
        <v>100</v>
      </c>
      <c r="E15" s="15">
        <v>150</v>
      </c>
      <c r="F15" s="15">
        <v>250</v>
      </c>
    </row>
    <row r="16" spans="1:9" ht="15.9" customHeight="1" x14ac:dyDescent="0.25">
      <c r="A16" s="10" t="s">
        <v>26</v>
      </c>
      <c r="B16" s="17">
        <v>280</v>
      </c>
      <c r="C16" s="17">
        <v>280</v>
      </c>
      <c r="D16" s="18">
        <v>310</v>
      </c>
      <c r="E16" s="15">
        <v>310</v>
      </c>
      <c r="F16" s="15">
        <v>400</v>
      </c>
    </row>
    <row r="17" spans="1:6" ht="15.9" customHeight="1" x14ac:dyDescent="0.25">
      <c r="A17" s="7" t="s">
        <v>27</v>
      </c>
      <c r="B17" s="17">
        <v>600</v>
      </c>
      <c r="C17" s="17">
        <v>600</v>
      </c>
      <c r="D17" s="18">
        <v>700</v>
      </c>
      <c r="E17" s="15">
        <v>1050</v>
      </c>
      <c r="F17" s="15">
        <v>1080</v>
      </c>
    </row>
    <row r="18" spans="1:6" ht="15.9" customHeight="1" x14ac:dyDescent="0.25">
      <c r="A18" s="7" t="s">
        <v>28</v>
      </c>
      <c r="B18" s="17">
        <v>120</v>
      </c>
      <c r="C18" s="17">
        <v>140</v>
      </c>
      <c r="D18" s="18">
        <v>160</v>
      </c>
      <c r="E18" s="15">
        <v>160</v>
      </c>
      <c r="F18" s="15">
        <v>170</v>
      </c>
    </row>
    <row r="19" spans="1:6" ht="15.9" customHeight="1" x14ac:dyDescent="0.25">
      <c r="A19" s="7" t="s">
        <v>15</v>
      </c>
      <c r="B19" s="17">
        <v>80</v>
      </c>
      <c r="C19" s="17">
        <v>80</v>
      </c>
      <c r="D19" s="18">
        <v>95</v>
      </c>
      <c r="E19" s="15">
        <v>95</v>
      </c>
      <c r="F19" s="15">
        <v>120</v>
      </c>
    </row>
    <row r="20" spans="1:6" ht="15.9" customHeight="1" x14ac:dyDescent="0.25">
      <c r="A20" s="8" t="s">
        <v>29</v>
      </c>
      <c r="B20" s="19">
        <v>-200</v>
      </c>
      <c r="C20" s="19">
        <v>-250</v>
      </c>
      <c r="D20" s="20">
        <v>-350</v>
      </c>
      <c r="E20" s="15">
        <v>-350</v>
      </c>
      <c r="F20" s="15">
        <v>-400</v>
      </c>
    </row>
    <row r="21" spans="1:6" ht="15.9" customHeight="1" x14ac:dyDescent="0.25">
      <c r="A21" s="7" t="s">
        <v>30</v>
      </c>
      <c r="B21" s="24">
        <f>SUM(B15:B20)</f>
        <v>980</v>
      </c>
      <c r="C21" s="24">
        <f>SUM(C15:C20)</f>
        <v>950</v>
      </c>
      <c r="D21" s="25">
        <f>SUM(D15:D20)</f>
        <v>1015</v>
      </c>
      <c r="E21" s="25">
        <f t="shared" ref="E21:F21" si="1">SUM(E15:E20)</f>
        <v>1415</v>
      </c>
      <c r="F21" s="25">
        <f t="shared" si="1"/>
        <v>1620</v>
      </c>
    </row>
    <row r="22" spans="1:6" ht="15.9" customHeight="1" thickBot="1" x14ac:dyDescent="0.3">
      <c r="A22" s="10" t="s">
        <v>31</v>
      </c>
      <c r="B22" s="21">
        <f>B13+B21</f>
        <v>2040</v>
      </c>
      <c r="C22" s="21">
        <f>C13+C21</f>
        <v>2280</v>
      </c>
      <c r="D22" s="22">
        <f>D13+D21</f>
        <v>2470</v>
      </c>
      <c r="E22" s="22">
        <f t="shared" ref="E22:F22" si="2">E13+E21</f>
        <v>2955</v>
      </c>
      <c r="F22" s="22">
        <f t="shared" si="2"/>
        <v>3285</v>
      </c>
    </row>
    <row r="23" spans="1:6" ht="15.9" customHeight="1" thickTop="1" x14ac:dyDescent="0.25">
      <c r="A23" s="2" t="s">
        <v>32</v>
      </c>
      <c r="B23" s="17"/>
      <c r="C23" s="17"/>
      <c r="D23" s="18"/>
      <c r="E23" s="15"/>
      <c r="F23" s="15"/>
    </row>
    <row r="24" spans="1:6" ht="15.9" customHeight="1" x14ac:dyDescent="0.25">
      <c r="A24" s="10" t="s">
        <v>33</v>
      </c>
      <c r="B24" s="17"/>
      <c r="C24" s="17"/>
      <c r="D24" s="18"/>
      <c r="E24" s="15"/>
      <c r="F24" s="15"/>
    </row>
    <row r="25" spans="1:6" ht="15.9" customHeight="1" x14ac:dyDescent="0.25">
      <c r="A25" s="2" t="s">
        <v>38</v>
      </c>
      <c r="B25" s="17"/>
      <c r="C25" s="17"/>
      <c r="D25" s="18"/>
      <c r="E25" s="15"/>
      <c r="F25" s="15"/>
    </row>
    <row r="26" spans="1:6" ht="15.9" customHeight="1" x14ac:dyDescent="0.25">
      <c r="A26" s="7" t="s">
        <v>34</v>
      </c>
      <c r="B26" s="17">
        <v>250</v>
      </c>
      <c r="C26" s="17">
        <v>210</v>
      </c>
      <c r="D26" s="18">
        <v>350</v>
      </c>
      <c r="E26" s="15">
        <v>300</v>
      </c>
      <c r="F26" s="15">
        <v>420</v>
      </c>
    </row>
    <row r="27" spans="1:6" ht="15.9" customHeight="1" x14ac:dyDescent="0.25">
      <c r="A27" s="7" t="s">
        <v>40</v>
      </c>
      <c r="B27" s="17">
        <v>200</v>
      </c>
      <c r="C27" s="17">
        <v>220</v>
      </c>
      <c r="D27" s="18">
        <v>230</v>
      </c>
      <c r="E27" s="15">
        <v>250</v>
      </c>
      <c r="F27" s="15">
        <v>300</v>
      </c>
    </row>
    <row r="28" spans="1:6" ht="15.9" customHeight="1" x14ac:dyDescent="0.25">
      <c r="A28" s="7" t="s">
        <v>36</v>
      </c>
      <c r="B28" s="17">
        <v>50</v>
      </c>
      <c r="C28" s="17">
        <v>93</v>
      </c>
      <c r="D28" s="18">
        <v>50</v>
      </c>
      <c r="E28" s="15">
        <v>55</v>
      </c>
      <c r="F28" s="15">
        <v>75</v>
      </c>
    </row>
    <row r="29" spans="1:6" ht="15.9" customHeight="1" x14ac:dyDescent="0.25">
      <c r="A29" s="7" t="s">
        <v>35</v>
      </c>
      <c r="B29" s="19">
        <v>40</v>
      </c>
      <c r="C29" s="19">
        <v>45</v>
      </c>
      <c r="D29" s="20">
        <v>53</v>
      </c>
      <c r="E29" s="32">
        <v>50</v>
      </c>
      <c r="F29" s="16">
        <v>85</v>
      </c>
    </row>
    <row r="30" spans="1:6" ht="15.9" customHeight="1" thickBot="1" x14ac:dyDescent="0.3">
      <c r="A30" s="7" t="s">
        <v>37</v>
      </c>
      <c r="B30" s="29">
        <f>SUM(B26:B29)</f>
        <v>540</v>
      </c>
      <c r="C30" s="29">
        <f>SUM(C26:C29)</f>
        <v>568</v>
      </c>
      <c r="D30" s="29">
        <f>SUM(D26:D29)</f>
        <v>683</v>
      </c>
      <c r="E30" s="29">
        <f t="shared" ref="E30:F30" si="3">SUM(E26:E29)</f>
        <v>655</v>
      </c>
      <c r="F30" s="29">
        <f t="shared" si="3"/>
        <v>880</v>
      </c>
    </row>
    <row r="31" spans="1:6" ht="15.9" customHeight="1" thickTop="1" x14ac:dyDescent="0.25">
      <c r="A31" s="2" t="s">
        <v>39</v>
      </c>
      <c r="B31" s="17"/>
      <c r="C31" s="17"/>
      <c r="D31" s="18"/>
      <c r="E31" s="15"/>
      <c r="F31" s="15"/>
    </row>
    <row r="32" spans="1:6" ht="15.9" customHeight="1" x14ac:dyDescent="0.25">
      <c r="A32" s="7" t="s">
        <v>40</v>
      </c>
      <c r="B32" s="17">
        <v>200</v>
      </c>
      <c r="C32" s="17">
        <v>350</v>
      </c>
      <c r="D32" s="18">
        <v>270</v>
      </c>
      <c r="E32" s="15">
        <v>670</v>
      </c>
      <c r="F32" s="15">
        <v>550</v>
      </c>
    </row>
    <row r="33" spans="1:6" ht="15.9" customHeight="1" x14ac:dyDescent="0.25">
      <c r="A33" s="7" t="s">
        <v>41</v>
      </c>
      <c r="B33" s="17">
        <v>80</v>
      </c>
      <c r="C33" s="17">
        <v>100</v>
      </c>
      <c r="D33" s="18">
        <v>120</v>
      </c>
      <c r="E33" s="15">
        <v>150</v>
      </c>
      <c r="F33" s="15">
        <v>170</v>
      </c>
    </row>
    <row r="34" spans="1:6" ht="15.9" customHeight="1" x14ac:dyDescent="0.25">
      <c r="A34" s="7" t="s">
        <v>42</v>
      </c>
      <c r="B34" s="19">
        <v>40</v>
      </c>
      <c r="C34" s="19">
        <v>20</v>
      </c>
      <c r="D34" s="20">
        <v>20</v>
      </c>
      <c r="E34" s="15">
        <v>50</v>
      </c>
      <c r="F34" s="15">
        <v>20</v>
      </c>
    </row>
    <row r="35" spans="1:6" ht="15.9" customHeight="1" x14ac:dyDescent="0.25">
      <c r="A35" s="7" t="s">
        <v>43</v>
      </c>
      <c r="B35" s="24">
        <f>SUM(B32:B34)</f>
        <v>320</v>
      </c>
      <c r="C35" s="24">
        <f t="shared" ref="C35:F35" si="4">SUM(C32:C34)</f>
        <v>470</v>
      </c>
      <c r="D35" s="24">
        <f t="shared" si="4"/>
        <v>410</v>
      </c>
      <c r="E35" s="24">
        <f t="shared" si="4"/>
        <v>870</v>
      </c>
      <c r="F35" s="24">
        <f t="shared" si="4"/>
        <v>740</v>
      </c>
    </row>
    <row r="36" spans="1:6" ht="15.9" customHeight="1" thickBot="1" x14ac:dyDescent="0.3">
      <c r="A36" s="7" t="s">
        <v>44</v>
      </c>
      <c r="B36" s="21">
        <f>B30+B35</f>
        <v>860</v>
      </c>
      <c r="C36" s="21">
        <f>C30+C35</f>
        <v>1038</v>
      </c>
      <c r="D36" s="22">
        <f>D30+D35</f>
        <v>1093</v>
      </c>
      <c r="E36" s="22">
        <f t="shared" ref="E36:F36" si="5">E30+E35</f>
        <v>1525</v>
      </c>
      <c r="F36" s="22">
        <f t="shared" si="5"/>
        <v>1620</v>
      </c>
    </row>
    <row r="37" spans="1:6" ht="15.9" customHeight="1" thickTop="1" x14ac:dyDescent="0.25">
      <c r="A37" s="2" t="s">
        <v>45</v>
      </c>
      <c r="B37" s="17"/>
      <c r="C37" s="17"/>
      <c r="D37" s="18"/>
    </row>
    <row r="38" spans="1:6" ht="15.9" customHeight="1" x14ac:dyDescent="0.25">
      <c r="A38" s="7" t="s">
        <v>46</v>
      </c>
      <c r="B38" s="17">
        <v>400</v>
      </c>
      <c r="C38" s="17">
        <v>400</v>
      </c>
      <c r="D38" s="18">
        <v>440</v>
      </c>
      <c r="E38" s="5">
        <v>440</v>
      </c>
      <c r="F38" s="5">
        <v>440</v>
      </c>
    </row>
    <row r="39" spans="1:6" ht="15.9" customHeight="1" x14ac:dyDescent="0.25">
      <c r="A39" s="7" t="s">
        <v>47</v>
      </c>
      <c r="B39" s="17">
        <v>80</v>
      </c>
      <c r="C39" s="17">
        <v>150</v>
      </c>
      <c r="D39" s="18">
        <v>120</v>
      </c>
      <c r="E39" s="5">
        <v>140</v>
      </c>
      <c r="F39" s="5">
        <v>250</v>
      </c>
    </row>
    <row r="40" spans="1:6" ht="15.9" customHeight="1" x14ac:dyDescent="0.25">
      <c r="A40" s="7" t="s">
        <v>48</v>
      </c>
      <c r="B40" s="19">
        <f>B58</f>
        <v>440</v>
      </c>
      <c r="C40" s="19">
        <f t="shared" ref="C40:F40" si="6">C58</f>
        <v>608</v>
      </c>
      <c r="D40" s="19">
        <f t="shared" si="6"/>
        <v>972</v>
      </c>
      <c r="E40" s="19">
        <f t="shared" si="6"/>
        <v>830</v>
      </c>
      <c r="F40" s="19">
        <f t="shared" si="6"/>
        <v>440</v>
      </c>
    </row>
    <row r="41" spans="1:6" ht="15.9" customHeight="1" x14ac:dyDescent="0.25">
      <c r="A41" s="7" t="s">
        <v>55</v>
      </c>
      <c r="B41" s="19">
        <f>B22-B36-SUM(B38:B40)</f>
        <v>260</v>
      </c>
      <c r="C41" s="19">
        <f t="shared" ref="C41:F41" si="7">C22-C36-SUM(C38:C40)</f>
        <v>84</v>
      </c>
      <c r="D41" s="19">
        <f t="shared" si="7"/>
        <v>-155</v>
      </c>
      <c r="E41" s="19">
        <f t="shared" si="7"/>
        <v>20</v>
      </c>
      <c r="F41" s="19">
        <f t="shared" si="7"/>
        <v>535</v>
      </c>
    </row>
    <row r="42" spans="1:6" ht="15.9" customHeight="1" x14ac:dyDescent="0.25">
      <c r="A42" s="7" t="s">
        <v>49</v>
      </c>
      <c r="B42" s="24">
        <f>SUM(B38:B41)</f>
        <v>1180</v>
      </c>
      <c r="C42" s="24">
        <f t="shared" ref="C42:F42" si="8">SUM(C38:C41)</f>
        <v>1242</v>
      </c>
      <c r="D42" s="24">
        <f t="shared" si="8"/>
        <v>1377</v>
      </c>
      <c r="E42" s="24">
        <f t="shared" si="8"/>
        <v>1430</v>
      </c>
      <c r="F42" s="24">
        <f t="shared" si="8"/>
        <v>1665</v>
      </c>
    </row>
    <row r="43" spans="1:6" ht="15.9" customHeight="1" thickBot="1" x14ac:dyDescent="0.3">
      <c r="A43" s="12" t="s">
        <v>50</v>
      </c>
      <c r="B43" s="21">
        <f>B36+B42</f>
        <v>2040</v>
      </c>
      <c r="C43" s="21">
        <f>C36+C42</f>
        <v>2280</v>
      </c>
      <c r="D43" s="22">
        <f>D36+D42</f>
        <v>2470</v>
      </c>
      <c r="E43" s="22">
        <f t="shared" ref="E43:F43" si="9">E36+E42</f>
        <v>2955</v>
      </c>
      <c r="F43" s="22">
        <f t="shared" si="9"/>
        <v>3285</v>
      </c>
    </row>
    <row r="44" spans="1:6" ht="14.4" thickTop="1" x14ac:dyDescent="0.25">
      <c r="A44" s="5"/>
      <c r="B44" s="15"/>
      <c r="C44" s="15"/>
      <c r="D44" s="15"/>
    </row>
    <row r="45" spans="1:6" x14ac:dyDescent="0.25">
      <c r="A45" s="2" t="s">
        <v>1</v>
      </c>
      <c r="B45" s="17"/>
      <c r="C45" s="17"/>
      <c r="D45" s="18"/>
    </row>
    <row r="46" spans="1:6" x14ac:dyDescent="0.25">
      <c r="A46" s="7" t="s">
        <v>2</v>
      </c>
      <c r="B46" s="33">
        <v>3550</v>
      </c>
      <c r="C46" s="34">
        <v>4500</v>
      </c>
      <c r="D46" s="23">
        <v>5500</v>
      </c>
      <c r="E46" s="30">
        <v>6300</v>
      </c>
      <c r="F46" s="31">
        <v>6000</v>
      </c>
    </row>
    <row r="47" spans="1:6" x14ac:dyDescent="0.25">
      <c r="A47" s="8" t="s">
        <v>16</v>
      </c>
      <c r="B47" s="27">
        <v>150</v>
      </c>
      <c r="C47" s="19">
        <v>260</v>
      </c>
      <c r="D47" s="20">
        <v>300</v>
      </c>
      <c r="E47" s="35">
        <v>200</v>
      </c>
      <c r="F47" s="36">
        <v>180</v>
      </c>
    </row>
    <row r="48" spans="1:6" x14ac:dyDescent="0.25">
      <c r="A48" s="7" t="s">
        <v>3</v>
      </c>
      <c r="B48" s="17">
        <f>B46-B47</f>
        <v>3400</v>
      </c>
      <c r="C48" s="17">
        <f t="shared" ref="C48:F48" si="10">C46-C47</f>
        <v>4240</v>
      </c>
      <c r="D48" s="17">
        <f t="shared" si="10"/>
        <v>5200</v>
      </c>
      <c r="E48" s="17">
        <f t="shared" si="10"/>
        <v>6100</v>
      </c>
      <c r="F48" s="17">
        <f t="shared" si="10"/>
        <v>5820</v>
      </c>
    </row>
    <row r="49" spans="1:6" x14ac:dyDescent="0.25">
      <c r="A49" s="2" t="s">
        <v>4</v>
      </c>
      <c r="B49" s="37">
        <v>2000</v>
      </c>
      <c r="C49" s="24">
        <v>2400</v>
      </c>
      <c r="D49" s="25">
        <v>2650</v>
      </c>
      <c r="E49" s="38">
        <v>3600</v>
      </c>
      <c r="F49" s="39">
        <v>4000</v>
      </c>
    </row>
    <row r="50" spans="1:6" x14ac:dyDescent="0.25">
      <c r="A50" s="8" t="s">
        <v>17</v>
      </c>
      <c r="B50" s="17">
        <f>B48-B49</f>
        <v>1400</v>
      </c>
      <c r="C50" s="17">
        <f>C48-C49</f>
        <v>1840</v>
      </c>
      <c r="D50" s="23">
        <f>D48-D49</f>
        <v>2550</v>
      </c>
      <c r="E50" s="23">
        <f t="shared" ref="E50:F50" si="11">E48-E49</f>
        <v>2500</v>
      </c>
      <c r="F50" s="23">
        <f t="shared" si="11"/>
        <v>1820</v>
      </c>
    </row>
    <row r="51" spans="1:6" x14ac:dyDescent="0.25">
      <c r="A51" s="2" t="s">
        <v>5</v>
      </c>
      <c r="B51" s="17"/>
      <c r="C51" s="17"/>
      <c r="D51" s="18"/>
    </row>
    <row r="52" spans="1:6" x14ac:dyDescent="0.25">
      <c r="A52" s="7" t="s">
        <v>6</v>
      </c>
      <c r="B52" s="33">
        <v>250</v>
      </c>
      <c r="C52" s="34">
        <v>342</v>
      </c>
      <c r="D52" s="23">
        <v>428</v>
      </c>
      <c r="E52" s="30">
        <v>500</v>
      </c>
      <c r="F52" s="31">
        <v>350</v>
      </c>
    </row>
    <row r="53" spans="1:6" x14ac:dyDescent="0.25">
      <c r="A53" s="7" t="s">
        <v>7</v>
      </c>
      <c r="B53" s="27">
        <v>300</v>
      </c>
      <c r="C53" s="19">
        <v>320</v>
      </c>
      <c r="D53" s="20">
        <v>350</v>
      </c>
      <c r="E53" s="35">
        <v>400</v>
      </c>
      <c r="F53" s="36">
        <v>450</v>
      </c>
    </row>
    <row r="54" spans="1:6" x14ac:dyDescent="0.25">
      <c r="A54" s="7" t="s">
        <v>18</v>
      </c>
      <c r="B54" s="17">
        <f>B50-B52-B53</f>
        <v>850</v>
      </c>
      <c r="C54" s="17">
        <f>C50-C52-C53</f>
        <v>1178</v>
      </c>
      <c r="D54" s="23">
        <f>D50-D52-D53</f>
        <v>1772</v>
      </c>
      <c r="E54" s="23">
        <f t="shared" ref="E54:F54" si="12">E50-E52-E53</f>
        <v>1600</v>
      </c>
      <c r="F54" s="23">
        <f t="shared" si="12"/>
        <v>1020</v>
      </c>
    </row>
    <row r="55" spans="1:6" x14ac:dyDescent="0.25">
      <c r="A55" s="7" t="s">
        <v>0</v>
      </c>
      <c r="B55" s="37">
        <v>180</v>
      </c>
      <c r="C55" s="24">
        <v>250</v>
      </c>
      <c r="D55" s="25">
        <v>270</v>
      </c>
      <c r="E55" s="38">
        <v>320</v>
      </c>
      <c r="F55" s="39">
        <v>350</v>
      </c>
    </row>
    <row r="56" spans="1:6" x14ac:dyDescent="0.25">
      <c r="A56" s="7" t="s">
        <v>19</v>
      </c>
      <c r="B56" s="33">
        <f>B54-B55</f>
        <v>670</v>
      </c>
      <c r="C56" s="34">
        <f>C54-C55</f>
        <v>928</v>
      </c>
      <c r="D56" s="23">
        <f>D54-D55</f>
        <v>1502</v>
      </c>
      <c r="E56" s="23">
        <f t="shared" ref="E56:F56" si="13">E54-E55</f>
        <v>1280</v>
      </c>
      <c r="F56" s="23">
        <f t="shared" si="13"/>
        <v>670</v>
      </c>
    </row>
    <row r="57" spans="1:6" x14ac:dyDescent="0.25">
      <c r="A57" s="7" t="s">
        <v>20</v>
      </c>
      <c r="B57" s="27">
        <f>ROUND((B56*0.35),-1)</f>
        <v>230</v>
      </c>
      <c r="C57" s="19">
        <f t="shared" ref="C57:F57" si="14">ROUND((C56*0.35),-1)</f>
        <v>320</v>
      </c>
      <c r="D57" s="19">
        <f t="shared" si="14"/>
        <v>530</v>
      </c>
      <c r="E57" s="19">
        <f t="shared" si="14"/>
        <v>450</v>
      </c>
      <c r="F57" s="20">
        <f t="shared" si="14"/>
        <v>230</v>
      </c>
    </row>
    <row r="58" spans="1:6" ht="14.4" thickBot="1" x14ac:dyDescent="0.3">
      <c r="A58" s="12" t="s">
        <v>21</v>
      </c>
      <c r="B58" s="28">
        <f>B56-B57</f>
        <v>440</v>
      </c>
      <c r="C58" s="21">
        <f t="shared" ref="C58:F58" si="15">C56-C57</f>
        <v>608</v>
      </c>
      <c r="D58" s="21">
        <f t="shared" si="15"/>
        <v>972</v>
      </c>
      <c r="E58" s="21">
        <f t="shared" si="15"/>
        <v>830</v>
      </c>
      <c r="F58" s="22">
        <f t="shared" si="15"/>
        <v>440</v>
      </c>
    </row>
    <row r="59" spans="1:6" ht="14.4" thickTop="1" x14ac:dyDescent="0.25">
      <c r="A59" s="5"/>
      <c r="B59" s="5"/>
      <c r="C59" s="5"/>
      <c r="D59" s="5"/>
    </row>
    <row r="60" spans="1:6" x14ac:dyDescent="0.25">
      <c r="A60" s="5" t="s">
        <v>57</v>
      </c>
      <c r="B60" s="41">
        <f>B13/B30</f>
        <v>1.962962962962963</v>
      </c>
      <c r="C60" s="41">
        <f t="shared" ref="C60:F60" si="16">C13/C30</f>
        <v>2.341549295774648</v>
      </c>
      <c r="D60" s="41">
        <f t="shared" si="16"/>
        <v>2.1303074670571012</v>
      </c>
      <c r="E60" s="41">
        <f t="shared" si="16"/>
        <v>2.3511450381679388</v>
      </c>
      <c r="F60" s="41">
        <f t="shared" si="16"/>
        <v>1.8920454545454546</v>
      </c>
    </row>
    <row r="61" spans="1:6" x14ac:dyDescent="0.25">
      <c r="A61" s="5" t="s">
        <v>58</v>
      </c>
      <c r="B61" s="40">
        <f>(B13-B11)/B30</f>
        <v>1.2222222222222223</v>
      </c>
      <c r="C61" s="40">
        <f t="shared" ref="C61:F61" si="17">(C13-C11)/C30</f>
        <v>1.5492957746478873</v>
      </c>
      <c r="D61" s="40">
        <f t="shared" si="17"/>
        <v>1.3982430453879942</v>
      </c>
      <c r="E61" s="40">
        <f t="shared" si="17"/>
        <v>1.5114503816793894</v>
      </c>
      <c r="F61" s="40">
        <f t="shared" si="17"/>
        <v>1.2102272727272727</v>
      </c>
    </row>
    <row r="62" spans="1:6" x14ac:dyDescent="0.25">
      <c r="A62" s="5" t="s">
        <v>59</v>
      </c>
      <c r="B62" s="15">
        <f>B13-B30</f>
        <v>520</v>
      </c>
      <c r="C62" s="15">
        <f t="shared" ref="C62:F62" si="18">C13-C30</f>
        <v>762</v>
      </c>
      <c r="D62" s="15">
        <f t="shared" si="18"/>
        <v>772</v>
      </c>
      <c r="E62" s="15">
        <f t="shared" si="18"/>
        <v>885</v>
      </c>
      <c r="F62" s="15">
        <f t="shared" si="18"/>
        <v>785</v>
      </c>
    </row>
    <row r="63" spans="1:6" x14ac:dyDescent="0.25">
      <c r="A63" s="5" t="s">
        <v>60</v>
      </c>
      <c r="B63" s="41">
        <f>B48/B9</f>
        <v>13.6</v>
      </c>
      <c r="C63" s="61">
        <f t="shared" ref="C63:F63" si="19">C48/C9</f>
        <v>10.6</v>
      </c>
      <c r="D63" s="61">
        <f t="shared" si="19"/>
        <v>11.555555555555555</v>
      </c>
      <c r="E63" s="41">
        <f t="shared" si="19"/>
        <v>12.2</v>
      </c>
      <c r="F63" s="61">
        <f t="shared" si="19"/>
        <v>9.6999999999999993</v>
      </c>
    </row>
    <row r="64" spans="1:6" x14ac:dyDescent="0.25">
      <c r="A64" s="5" t="s">
        <v>61</v>
      </c>
      <c r="B64" s="61">
        <f>360/B63</f>
        <v>26.47058823529412</v>
      </c>
      <c r="C64" s="61">
        <f t="shared" ref="C64:F64" si="20">360/C63</f>
        <v>33.962264150943398</v>
      </c>
      <c r="D64" s="61">
        <f t="shared" si="20"/>
        <v>31.153846153846153</v>
      </c>
      <c r="E64" s="61">
        <f t="shared" si="20"/>
        <v>29.508196721311478</v>
      </c>
      <c r="F64" s="61">
        <f t="shared" si="20"/>
        <v>37.113402061855673</v>
      </c>
    </row>
    <row r="65" spans="1:6" x14ac:dyDescent="0.25">
      <c r="A65" s="5" t="s">
        <v>62</v>
      </c>
      <c r="B65" s="41">
        <f>B49/B11</f>
        <v>5</v>
      </c>
      <c r="C65" s="41">
        <f t="shared" ref="C65:F65" si="21">C49/C11</f>
        <v>5.333333333333333</v>
      </c>
      <c r="D65" s="41">
        <f t="shared" si="21"/>
        <v>5.3</v>
      </c>
      <c r="E65" s="41">
        <f t="shared" si="21"/>
        <v>6.5454545454545459</v>
      </c>
      <c r="F65" s="41">
        <f t="shared" si="21"/>
        <v>6.666666666666667</v>
      </c>
    </row>
    <row r="66" spans="1:6" x14ac:dyDescent="0.25">
      <c r="A66" s="5" t="s">
        <v>63</v>
      </c>
      <c r="B66" s="5">
        <f>360/B65</f>
        <v>72</v>
      </c>
      <c r="C66" s="61">
        <f t="shared" ref="C66:F66" si="22">360/C65</f>
        <v>67.5</v>
      </c>
      <c r="D66" s="61">
        <f t="shared" si="22"/>
        <v>67.924528301886795</v>
      </c>
      <c r="E66" s="61">
        <f t="shared" si="22"/>
        <v>55</v>
      </c>
      <c r="F66" s="61">
        <f t="shared" si="22"/>
        <v>54</v>
      </c>
    </row>
    <row r="67" spans="1:6" x14ac:dyDescent="0.25">
      <c r="A67" s="5" t="s">
        <v>64</v>
      </c>
      <c r="B67" s="41">
        <f>B48/B22</f>
        <v>1.6666666666666667</v>
      </c>
      <c r="C67" s="41">
        <f t="shared" ref="C67:F67" si="23">C48/C22</f>
        <v>1.8596491228070176</v>
      </c>
      <c r="D67" s="41">
        <f t="shared" si="23"/>
        <v>2.1052631578947367</v>
      </c>
      <c r="E67" s="41">
        <f t="shared" si="23"/>
        <v>2.0642978003384096</v>
      </c>
      <c r="F67" s="41">
        <f t="shared" si="23"/>
        <v>1.7716894977168949</v>
      </c>
    </row>
    <row r="68" spans="1:6" x14ac:dyDescent="0.25">
      <c r="A68" s="5" t="s">
        <v>65</v>
      </c>
      <c r="B68" s="15">
        <f>360/B67</f>
        <v>216</v>
      </c>
      <c r="C68" s="15">
        <f t="shared" ref="C68:F68" si="24">360/C67</f>
        <v>193.58490566037736</v>
      </c>
      <c r="D68" s="15">
        <f t="shared" si="24"/>
        <v>171</v>
      </c>
      <c r="E68" s="15">
        <f t="shared" si="24"/>
        <v>174.3934426229508</v>
      </c>
      <c r="F68" s="15">
        <f t="shared" si="24"/>
        <v>203.1958762886598</v>
      </c>
    </row>
    <row r="69" spans="1:6" x14ac:dyDescent="0.25">
      <c r="A69" s="5" t="s">
        <v>66</v>
      </c>
      <c r="B69" s="40">
        <f>B48/B21</f>
        <v>3.4693877551020407</v>
      </c>
      <c r="C69" s="40">
        <f t="shared" ref="C69:F69" si="25">C48/C21</f>
        <v>4.4631578947368418</v>
      </c>
      <c r="D69" s="40">
        <f t="shared" si="25"/>
        <v>5.1231527093596059</v>
      </c>
      <c r="E69" s="40">
        <f t="shared" si="25"/>
        <v>4.3109540636042407</v>
      </c>
      <c r="F69" s="40">
        <f t="shared" si="25"/>
        <v>3.5925925925925926</v>
      </c>
    </row>
    <row r="70" spans="1:6" x14ac:dyDescent="0.25">
      <c r="A70" s="5" t="s">
        <v>67</v>
      </c>
      <c r="B70" s="41">
        <f>360/B69</f>
        <v>103.76470588235294</v>
      </c>
      <c r="C70" s="41">
        <f t="shared" ref="C70:F70" si="26">360/C69</f>
        <v>80.660377358490578</v>
      </c>
      <c r="D70" s="41">
        <f t="shared" si="26"/>
        <v>70.269230769230774</v>
      </c>
      <c r="E70" s="41">
        <f t="shared" si="26"/>
        <v>83.508196721311464</v>
      </c>
      <c r="F70" s="41">
        <f t="shared" si="26"/>
        <v>100.20618556701031</v>
      </c>
    </row>
    <row r="71" spans="1:6" x14ac:dyDescent="0.25">
      <c r="A71" s="5" t="s">
        <v>68</v>
      </c>
      <c r="B71" s="5"/>
      <c r="C71" s="5"/>
      <c r="D71" s="5"/>
    </row>
    <row r="72" spans="1:6" x14ac:dyDescent="0.25">
      <c r="A72" s="6" t="s">
        <v>69</v>
      </c>
      <c r="B72" s="5"/>
      <c r="C72" s="5"/>
      <c r="D72" s="5"/>
    </row>
    <row r="73" spans="1:6" x14ac:dyDescent="0.25">
      <c r="A73" s="5" t="s">
        <v>70</v>
      </c>
      <c r="B73" s="5"/>
      <c r="C73" s="5"/>
      <c r="D73" s="5"/>
    </row>
    <row r="74" spans="1:6" x14ac:dyDescent="0.25">
      <c r="A74" s="5" t="s">
        <v>71</v>
      </c>
      <c r="B74" s="5"/>
      <c r="C74" s="5"/>
      <c r="D74" s="5"/>
    </row>
    <row r="75" spans="1:6" x14ac:dyDescent="0.25">
      <c r="A75" s="5" t="s">
        <v>72</v>
      </c>
      <c r="B75" s="5"/>
      <c r="C75" s="5"/>
      <c r="D75" s="5"/>
    </row>
    <row r="76" spans="1:6" x14ac:dyDescent="0.25">
      <c r="A76" s="5" t="s">
        <v>73</v>
      </c>
      <c r="B76" s="5"/>
      <c r="C76" s="5"/>
      <c r="D76" s="5"/>
    </row>
    <row r="77" spans="1:6" x14ac:dyDescent="0.25">
      <c r="A77" s="5" t="s">
        <v>74</v>
      </c>
      <c r="B77" s="15">
        <f>B58+B57+B55+B41+50</f>
        <v>1160</v>
      </c>
      <c r="C77" s="15">
        <f>C58+C57+C55+C41+B20-C20</f>
        <v>1312</v>
      </c>
      <c r="D77" s="15">
        <f t="shared" ref="D77:F77" si="27">D58+D57+D55+D41+C20-D20</f>
        <v>1717</v>
      </c>
      <c r="E77" s="15">
        <f t="shared" si="27"/>
        <v>1620</v>
      </c>
      <c r="F77" s="15">
        <f t="shared" si="27"/>
        <v>1605</v>
      </c>
    </row>
    <row r="78" spans="1:6" x14ac:dyDescent="0.25">
      <c r="A78" s="5"/>
      <c r="B78" s="15"/>
      <c r="C78" s="5"/>
      <c r="D78" s="5"/>
    </row>
    <row r="79" spans="1:6" x14ac:dyDescent="0.25">
      <c r="A79" s="5"/>
      <c r="B79" s="5"/>
      <c r="C79" s="5"/>
      <c r="D79" s="5"/>
    </row>
    <row r="80" spans="1:6" x14ac:dyDescent="0.25">
      <c r="A80" s="5"/>
      <c r="B80" s="5"/>
      <c r="C80" s="5"/>
      <c r="D80" s="5"/>
    </row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  <row r="145" s="5" customFormat="1" x14ac:dyDescent="0.25"/>
    <row r="146" s="5" customFormat="1" x14ac:dyDescent="0.25"/>
    <row r="147" s="5" customFormat="1" x14ac:dyDescent="0.25"/>
    <row r="148" s="5" customFormat="1" x14ac:dyDescent="0.25"/>
    <row r="149" s="5" customFormat="1" x14ac:dyDescent="0.25"/>
    <row r="150" s="5" customFormat="1" x14ac:dyDescent="0.25"/>
    <row r="151" s="5" customFormat="1" x14ac:dyDescent="0.25"/>
    <row r="152" s="5" customFormat="1" x14ac:dyDescent="0.25"/>
    <row r="153" s="5" customFormat="1" x14ac:dyDescent="0.25"/>
    <row r="154" s="5" customFormat="1" x14ac:dyDescent="0.25"/>
  </sheetData>
  <mergeCells count="3">
    <mergeCell ref="A2:F2"/>
    <mergeCell ref="A3:F3"/>
    <mergeCell ref="A4:F4"/>
  </mergeCells>
  <printOptions gridLines="1"/>
  <pageMargins left="0.89" right="0.75" top="0.19" bottom="0.46" header="0.18" footer="0"/>
  <pageSetup scale="9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154"/>
  <sheetViews>
    <sheetView topLeftCell="A25" zoomScale="140" zoomScaleNormal="140" workbookViewId="0">
      <selection activeCell="F32" sqref="F32"/>
    </sheetView>
  </sheetViews>
  <sheetFormatPr baseColWidth="10" defaultColWidth="11.44140625" defaultRowHeight="13.8" x14ac:dyDescent="0.25"/>
  <cols>
    <col min="1" max="1" width="34.88671875" style="6" customWidth="1"/>
    <col min="2" max="2" width="9" style="6" customWidth="1"/>
    <col min="3" max="3" width="10.44140625" style="6" customWidth="1"/>
    <col min="4" max="4" width="11.44140625" style="6" customWidth="1"/>
    <col min="5" max="64" width="11.44140625" style="5" customWidth="1"/>
    <col min="65" max="16384" width="11.44140625" style="6"/>
  </cols>
  <sheetData>
    <row r="1" spans="1:9" ht="15" customHeight="1" x14ac:dyDescent="0.25">
      <c r="A1" s="5"/>
      <c r="B1" s="5"/>
      <c r="C1" s="5"/>
      <c r="D1" s="5"/>
    </row>
    <row r="2" spans="1:9" ht="18" customHeight="1" x14ac:dyDescent="0.25">
      <c r="A2" s="6" t="s">
        <v>56</v>
      </c>
      <c r="B2" s="44">
        <f>B24+50</f>
        <v>-250</v>
      </c>
      <c r="H2" s="17"/>
      <c r="I2" s="9"/>
    </row>
    <row r="3" spans="1:9" ht="18" customHeight="1" x14ac:dyDescent="0.25">
      <c r="H3" s="17"/>
      <c r="I3" s="9"/>
    </row>
    <row r="4" spans="1:9" ht="18" customHeight="1" x14ac:dyDescent="0.25">
      <c r="H4" s="17"/>
      <c r="I4" s="9"/>
    </row>
    <row r="5" spans="1:9" ht="13.5" customHeight="1" x14ac:dyDescent="0.25">
      <c r="H5" s="17"/>
      <c r="I5" s="9"/>
    </row>
    <row r="6" spans="1:9" ht="15.9" customHeight="1" x14ac:dyDescent="0.25">
      <c r="A6" s="57" t="s">
        <v>51</v>
      </c>
      <c r="B6" s="58"/>
      <c r="C6" s="58"/>
      <c r="D6" s="58"/>
      <c r="E6" s="58"/>
      <c r="F6" s="58"/>
      <c r="H6" s="17"/>
      <c r="I6" s="9"/>
    </row>
    <row r="7" spans="1:9" ht="15.9" customHeight="1" x14ac:dyDescent="0.25">
      <c r="A7" s="57" t="s">
        <v>22</v>
      </c>
      <c r="B7" s="58"/>
      <c r="C7" s="58"/>
      <c r="D7" s="58"/>
      <c r="E7" s="58"/>
      <c r="F7" s="58"/>
      <c r="H7" s="17"/>
      <c r="I7" s="9"/>
    </row>
    <row r="8" spans="1:9" ht="15.9" customHeight="1" x14ac:dyDescent="0.25">
      <c r="A8" s="59" t="s">
        <v>53</v>
      </c>
      <c r="B8" s="60"/>
      <c r="C8" s="60"/>
      <c r="D8" s="60"/>
      <c r="E8" s="60"/>
      <c r="F8" s="60"/>
      <c r="H8" s="17"/>
      <c r="I8" s="26"/>
    </row>
    <row r="9" spans="1:9" ht="15.9" customHeight="1" x14ac:dyDescent="0.25">
      <c r="A9" s="14" t="s">
        <v>54</v>
      </c>
      <c r="B9" s="43">
        <v>2018</v>
      </c>
      <c r="C9" s="1">
        <v>2019</v>
      </c>
      <c r="D9" s="1">
        <v>2020</v>
      </c>
      <c r="E9" s="1">
        <v>2021</v>
      </c>
      <c r="F9" s="45">
        <v>2022</v>
      </c>
      <c r="H9" s="17"/>
      <c r="I9" s="9"/>
    </row>
    <row r="10" spans="1:9" ht="15.9" customHeight="1" x14ac:dyDescent="0.25">
      <c r="A10" s="13" t="s">
        <v>8</v>
      </c>
      <c r="B10" s="3"/>
      <c r="C10" s="3"/>
      <c r="D10" s="4"/>
      <c r="H10" s="17"/>
      <c r="I10" s="9"/>
    </row>
    <row r="11" spans="1:9" ht="15.9" customHeight="1" x14ac:dyDescent="0.25">
      <c r="A11" s="2" t="s">
        <v>52</v>
      </c>
      <c r="B11" s="3"/>
      <c r="C11" s="3"/>
      <c r="D11" s="4"/>
      <c r="H11" s="17"/>
      <c r="I11" s="9"/>
    </row>
    <row r="12" spans="1:9" ht="15.9" customHeight="1" x14ac:dyDescent="0.25">
      <c r="A12" s="7" t="s">
        <v>23</v>
      </c>
      <c r="B12" s="17">
        <v>400</v>
      </c>
      <c r="C12" s="17">
        <v>350</v>
      </c>
      <c r="D12" s="18">
        <v>380</v>
      </c>
      <c r="E12" s="15">
        <v>300</v>
      </c>
      <c r="F12" s="15">
        <v>350</v>
      </c>
      <c r="H12" s="11"/>
      <c r="I12" s="11"/>
    </row>
    <row r="13" spans="1:9" ht="15.9" customHeight="1" x14ac:dyDescent="0.25">
      <c r="A13" s="7" t="s">
        <v>10</v>
      </c>
      <c r="B13" s="17">
        <v>250</v>
      </c>
      <c r="C13" s="17">
        <v>300</v>
      </c>
      <c r="D13" s="18">
        <v>350</v>
      </c>
      <c r="E13" s="15">
        <v>400</v>
      </c>
      <c r="F13" s="15">
        <v>500</v>
      </c>
    </row>
    <row r="14" spans="1:9" ht="15.9" customHeight="1" x14ac:dyDescent="0.25">
      <c r="A14" s="7" t="s">
        <v>11</v>
      </c>
      <c r="B14" s="17">
        <v>100</v>
      </c>
      <c r="C14" s="17">
        <v>80</v>
      </c>
      <c r="D14" s="18">
        <v>60</v>
      </c>
      <c r="E14" s="15">
        <v>60</v>
      </c>
      <c r="F14" s="15">
        <v>40</v>
      </c>
    </row>
    <row r="15" spans="1:9" ht="15.9" customHeight="1" x14ac:dyDescent="0.25">
      <c r="A15" s="7" t="s">
        <v>12</v>
      </c>
      <c r="B15" s="17">
        <v>200</v>
      </c>
      <c r="C15" s="17">
        <v>250</v>
      </c>
      <c r="D15" s="18">
        <v>380</v>
      </c>
      <c r="E15" s="15">
        <v>400</v>
      </c>
      <c r="F15" s="15">
        <v>450</v>
      </c>
    </row>
    <row r="16" spans="1:9" ht="15.9" customHeight="1" x14ac:dyDescent="0.25">
      <c r="A16" s="7" t="s">
        <v>24</v>
      </c>
      <c r="B16" s="19">
        <v>10</v>
      </c>
      <c r="C16" s="19">
        <v>50</v>
      </c>
      <c r="D16" s="20">
        <v>15</v>
      </c>
      <c r="E16" s="15">
        <v>10</v>
      </c>
      <c r="F16" s="15">
        <v>5</v>
      </c>
    </row>
    <row r="17" spans="1:6" ht="15.9" customHeight="1" x14ac:dyDescent="0.25">
      <c r="A17" s="7" t="s">
        <v>13</v>
      </c>
      <c r="B17" s="17">
        <f>SUM(B12:B16)</f>
        <v>960</v>
      </c>
      <c r="C17" s="17">
        <f>SUM(C12:C16)</f>
        <v>1030</v>
      </c>
      <c r="D17" s="23">
        <f>SUM(D12:D16)</f>
        <v>1185</v>
      </c>
      <c r="E17" s="23">
        <f t="shared" ref="E17:F17" si="0">SUM(E12:E16)</f>
        <v>1170</v>
      </c>
      <c r="F17" s="23">
        <f t="shared" si="0"/>
        <v>1345</v>
      </c>
    </row>
    <row r="18" spans="1:6" ht="15.9" customHeight="1" x14ac:dyDescent="0.25">
      <c r="A18" s="2" t="s">
        <v>14</v>
      </c>
      <c r="B18" s="17"/>
      <c r="C18" s="17"/>
      <c r="D18" s="18" t="s">
        <v>9</v>
      </c>
    </row>
    <row r="19" spans="1:6" ht="15.9" customHeight="1" x14ac:dyDescent="0.25">
      <c r="A19" s="7" t="s">
        <v>25</v>
      </c>
      <c r="B19" s="17">
        <v>100</v>
      </c>
      <c r="C19" s="17">
        <v>100</v>
      </c>
      <c r="D19" s="18">
        <v>100</v>
      </c>
      <c r="E19" s="15">
        <v>150</v>
      </c>
      <c r="F19" s="15">
        <v>250</v>
      </c>
    </row>
    <row r="20" spans="1:6" ht="15.9" customHeight="1" x14ac:dyDescent="0.25">
      <c r="A20" s="10" t="s">
        <v>26</v>
      </c>
      <c r="B20" s="17">
        <v>280</v>
      </c>
      <c r="C20" s="17">
        <v>280</v>
      </c>
      <c r="D20" s="18">
        <v>310</v>
      </c>
      <c r="E20" s="15">
        <v>310</v>
      </c>
      <c r="F20" s="15">
        <v>400</v>
      </c>
    </row>
    <row r="21" spans="1:6" ht="15.9" customHeight="1" x14ac:dyDescent="0.25">
      <c r="A21" s="7" t="s">
        <v>27</v>
      </c>
      <c r="B21" s="17">
        <v>400</v>
      </c>
      <c r="C21" s="17">
        <v>600</v>
      </c>
      <c r="D21" s="18">
        <v>800</v>
      </c>
      <c r="E21" s="15">
        <v>1200</v>
      </c>
      <c r="F21" s="15">
        <v>1300</v>
      </c>
    </row>
    <row r="22" spans="1:6" ht="15.9" customHeight="1" x14ac:dyDescent="0.25">
      <c r="A22" s="7" t="s">
        <v>28</v>
      </c>
      <c r="B22" s="17">
        <v>120</v>
      </c>
      <c r="C22" s="17">
        <v>140</v>
      </c>
      <c r="D22" s="18">
        <v>160</v>
      </c>
      <c r="E22" s="15">
        <v>160</v>
      </c>
      <c r="F22" s="15">
        <v>170</v>
      </c>
    </row>
    <row r="23" spans="1:6" ht="15.9" customHeight="1" x14ac:dyDescent="0.25">
      <c r="A23" s="7" t="s">
        <v>15</v>
      </c>
      <c r="B23" s="17">
        <v>80</v>
      </c>
      <c r="C23" s="17">
        <v>80</v>
      </c>
      <c r="D23" s="18">
        <v>95</v>
      </c>
      <c r="E23" s="15">
        <v>95</v>
      </c>
      <c r="F23" s="15">
        <v>120</v>
      </c>
    </row>
    <row r="24" spans="1:6" ht="15.9" customHeight="1" x14ac:dyDescent="0.25">
      <c r="A24" s="8" t="s">
        <v>29</v>
      </c>
      <c r="B24" s="19">
        <v>-300</v>
      </c>
      <c r="C24" s="19">
        <v>-320</v>
      </c>
      <c r="D24" s="20">
        <v>-350</v>
      </c>
      <c r="E24" s="15">
        <v>-370</v>
      </c>
      <c r="F24" s="15">
        <v>-400</v>
      </c>
    </row>
    <row r="25" spans="1:6" ht="15.9" customHeight="1" x14ac:dyDescent="0.25">
      <c r="A25" s="7" t="s">
        <v>30</v>
      </c>
      <c r="B25" s="24">
        <f>SUM(B19:B24)</f>
        <v>680</v>
      </c>
      <c r="C25" s="24">
        <f>SUM(C19:C24)</f>
        <v>880</v>
      </c>
      <c r="D25" s="25">
        <f>SUM(D19:D24)</f>
        <v>1115</v>
      </c>
      <c r="E25" s="25">
        <f t="shared" ref="E25:F25" si="1">SUM(E19:E24)</f>
        <v>1545</v>
      </c>
      <c r="F25" s="25">
        <f t="shared" si="1"/>
        <v>1840</v>
      </c>
    </row>
    <row r="26" spans="1:6" ht="15.9" customHeight="1" thickBot="1" x14ac:dyDescent="0.3">
      <c r="A26" s="10" t="s">
        <v>31</v>
      </c>
      <c r="B26" s="21">
        <f>B17+B25</f>
        <v>1640</v>
      </c>
      <c r="C26" s="21">
        <f>C17+C25</f>
        <v>1910</v>
      </c>
      <c r="D26" s="22">
        <f>D17+D25</f>
        <v>2300</v>
      </c>
      <c r="E26" s="22">
        <f t="shared" ref="E26:F26" si="2">E17+E25</f>
        <v>2715</v>
      </c>
      <c r="F26" s="22">
        <f t="shared" si="2"/>
        <v>3185</v>
      </c>
    </row>
    <row r="27" spans="1:6" ht="15.9" customHeight="1" thickTop="1" x14ac:dyDescent="0.25">
      <c r="A27" s="2" t="s">
        <v>32</v>
      </c>
      <c r="B27" s="17"/>
      <c r="C27" s="17"/>
      <c r="D27" s="18"/>
      <c r="E27" s="15"/>
      <c r="F27" s="15"/>
    </row>
    <row r="28" spans="1:6" ht="15.9" customHeight="1" x14ac:dyDescent="0.25">
      <c r="A28" s="10" t="s">
        <v>33</v>
      </c>
      <c r="B28" s="17"/>
      <c r="C28" s="17"/>
      <c r="D28" s="18"/>
      <c r="E28" s="15"/>
      <c r="F28" s="15"/>
    </row>
    <row r="29" spans="1:6" ht="15.9" customHeight="1" x14ac:dyDescent="0.25">
      <c r="A29" s="2" t="s">
        <v>38</v>
      </c>
      <c r="B29" s="17"/>
      <c r="C29" s="17"/>
      <c r="D29" s="18"/>
      <c r="E29" s="15"/>
      <c r="F29" s="15"/>
    </row>
    <row r="30" spans="1:6" ht="15.9" customHeight="1" x14ac:dyDescent="0.25">
      <c r="A30" s="7" t="s">
        <v>34</v>
      </c>
      <c r="B30" s="17">
        <v>160</v>
      </c>
      <c r="C30" s="17">
        <v>200</v>
      </c>
      <c r="D30" s="18">
        <v>190</v>
      </c>
      <c r="E30" s="15">
        <v>220</v>
      </c>
      <c r="F30" s="15">
        <v>210</v>
      </c>
    </row>
    <row r="31" spans="1:6" ht="15.9" customHeight="1" x14ac:dyDescent="0.25">
      <c r="A31" s="7" t="s">
        <v>40</v>
      </c>
      <c r="B31" s="17">
        <v>150</v>
      </c>
      <c r="C31" s="17">
        <v>270</v>
      </c>
      <c r="D31" s="18">
        <v>350</v>
      </c>
      <c r="E31" s="15">
        <v>500</v>
      </c>
      <c r="F31" s="15">
        <v>800</v>
      </c>
    </row>
    <row r="32" spans="1:6" ht="15.9" customHeight="1" x14ac:dyDescent="0.25">
      <c r="A32" s="7" t="s">
        <v>36</v>
      </c>
      <c r="B32" s="17">
        <v>50</v>
      </c>
      <c r="C32" s="17">
        <v>93</v>
      </c>
      <c r="D32" s="18">
        <v>50</v>
      </c>
      <c r="E32" s="15">
        <v>55</v>
      </c>
      <c r="F32" s="15">
        <v>75</v>
      </c>
    </row>
    <row r="33" spans="1:6" ht="15.9" customHeight="1" x14ac:dyDescent="0.25">
      <c r="A33" s="7" t="s">
        <v>35</v>
      </c>
      <c r="B33" s="19">
        <v>40</v>
      </c>
      <c r="C33" s="19">
        <v>45</v>
      </c>
      <c r="D33" s="20">
        <v>53</v>
      </c>
      <c r="E33" s="32">
        <v>50</v>
      </c>
      <c r="F33" s="16">
        <v>85</v>
      </c>
    </row>
    <row r="34" spans="1:6" ht="15.9" customHeight="1" thickBot="1" x14ac:dyDescent="0.3">
      <c r="A34" s="7" t="s">
        <v>37</v>
      </c>
      <c r="B34" s="29">
        <f>SUM(B30:B33)</f>
        <v>400</v>
      </c>
      <c r="C34" s="29">
        <f>SUM(C30:C33)</f>
        <v>608</v>
      </c>
      <c r="D34" s="29">
        <f>SUM(D30:D33)</f>
        <v>643</v>
      </c>
      <c r="E34" s="29">
        <f t="shared" ref="E34:F34" si="3">SUM(E30:E33)</f>
        <v>825</v>
      </c>
      <c r="F34" s="29">
        <f t="shared" si="3"/>
        <v>1170</v>
      </c>
    </row>
    <row r="35" spans="1:6" ht="15.9" customHeight="1" thickTop="1" x14ac:dyDescent="0.25">
      <c r="A35" s="2" t="s">
        <v>39</v>
      </c>
      <c r="B35" s="17"/>
      <c r="C35" s="17"/>
      <c r="D35" s="18"/>
      <c r="E35" s="15"/>
      <c r="F35" s="15"/>
    </row>
    <row r="36" spans="1:6" ht="15.9" customHeight="1" x14ac:dyDescent="0.25">
      <c r="A36" s="7" t="s">
        <v>40</v>
      </c>
      <c r="B36" s="17">
        <v>200</v>
      </c>
      <c r="C36" s="17">
        <v>250</v>
      </c>
      <c r="D36" s="18">
        <v>270</v>
      </c>
      <c r="E36" s="15">
        <v>570</v>
      </c>
      <c r="F36" s="15">
        <v>550</v>
      </c>
    </row>
    <row r="37" spans="1:6" ht="15.9" customHeight="1" x14ac:dyDescent="0.25">
      <c r="A37" s="7" t="s">
        <v>41</v>
      </c>
      <c r="B37" s="17">
        <v>80</v>
      </c>
      <c r="C37" s="17">
        <v>100</v>
      </c>
      <c r="D37" s="18">
        <v>120</v>
      </c>
      <c r="E37" s="15">
        <v>150</v>
      </c>
      <c r="F37" s="15">
        <v>170</v>
      </c>
    </row>
    <row r="38" spans="1:6" ht="15.9" customHeight="1" x14ac:dyDescent="0.25">
      <c r="A38" s="7" t="s">
        <v>42</v>
      </c>
      <c r="B38" s="19">
        <v>40</v>
      </c>
      <c r="C38" s="19">
        <v>20</v>
      </c>
      <c r="D38" s="20">
        <v>20</v>
      </c>
      <c r="E38" s="15">
        <v>50</v>
      </c>
      <c r="F38" s="15">
        <v>20</v>
      </c>
    </row>
    <row r="39" spans="1:6" ht="15.9" customHeight="1" x14ac:dyDescent="0.25">
      <c r="A39" s="7" t="s">
        <v>43</v>
      </c>
      <c r="B39" s="24">
        <f>SUM(B36:B38)</f>
        <v>320</v>
      </c>
      <c r="C39" s="24">
        <f t="shared" ref="C39:F39" si="4">SUM(C36:C38)</f>
        <v>370</v>
      </c>
      <c r="D39" s="24">
        <f t="shared" si="4"/>
        <v>410</v>
      </c>
      <c r="E39" s="24">
        <f t="shared" si="4"/>
        <v>770</v>
      </c>
      <c r="F39" s="24">
        <f t="shared" si="4"/>
        <v>740</v>
      </c>
    </row>
    <row r="40" spans="1:6" ht="15.9" customHeight="1" thickBot="1" x14ac:dyDescent="0.3">
      <c r="A40" s="7" t="s">
        <v>44</v>
      </c>
      <c r="B40" s="21">
        <f>B34+B39</f>
        <v>720</v>
      </c>
      <c r="C40" s="21">
        <f>C34+C39</f>
        <v>978</v>
      </c>
      <c r="D40" s="22">
        <f>D34+D39</f>
        <v>1053</v>
      </c>
      <c r="E40" s="22">
        <f t="shared" ref="E40:F40" si="5">E34+E39</f>
        <v>1595</v>
      </c>
      <c r="F40" s="22">
        <f t="shared" si="5"/>
        <v>1910</v>
      </c>
    </row>
    <row r="41" spans="1:6" ht="15.9" customHeight="1" thickTop="1" x14ac:dyDescent="0.25">
      <c r="A41" s="2" t="s">
        <v>45</v>
      </c>
      <c r="B41" s="17"/>
      <c r="C41" s="17"/>
      <c r="D41" s="18"/>
    </row>
    <row r="42" spans="1:6" ht="15.9" customHeight="1" x14ac:dyDescent="0.25">
      <c r="A42" s="7" t="s">
        <v>46</v>
      </c>
      <c r="B42" s="17">
        <v>400</v>
      </c>
      <c r="C42" s="17">
        <v>400</v>
      </c>
      <c r="D42" s="18">
        <v>440</v>
      </c>
      <c r="E42" s="5">
        <v>440</v>
      </c>
      <c r="F42" s="5">
        <v>440</v>
      </c>
    </row>
    <row r="43" spans="1:6" ht="15.9" customHeight="1" x14ac:dyDescent="0.25">
      <c r="A43" s="7" t="s">
        <v>47</v>
      </c>
      <c r="B43" s="17">
        <v>80</v>
      </c>
      <c r="C43" s="17">
        <v>150</v>
      </c>
      <c r="D43" s="18">
        <v>120</v>
      </c>
      <c r="E43" s="5">
        <v>140</v>
      </c>
      <c r="F43" s="5">
        <v>250</v>
      </c>
    </row>
    <row r="44" spans="1:6" x14ac:dyDescent="0.25">
      <c r="A44" s="7" t="s">
        <v>48</v>
      </c>
      <c r="B44" s="19">
        <f>B62</f>
        <v>130</v>
      </c>
      <c r="C44" s="19">
        <f t="shared" ref="C44:F44" si="6">C62</f>
        <v>360</v>
      </c>
      <c r="D44" s="19">
        <f t="shared" si="6"/>
        <v>680</v>
      </c>
      <c r="E44" s="19">
        <f t="shared" si="6"/>
        <v>830</v>
      </c>
      <c r="F44" s="19">
        <f t="shared" si="6"/>
        <v>970</v>
      </c>
    </row>
    <row r="45" spans="1:6" x14ac:dyDescent="0.25">
      <c r="A45" s="7" t="s">
        <v>55</v>
      </c>
      <c r="B45" s="19">
        <f>B26-B40-SUM(B42:B44)</f>
        <v>310</v>
      </c>
      <c r="C45" s="19">
        <f t="shared" ref="C45:F45" si="7">C26-C40-SUM(C42:C44)</f>
        <v>22</v>
      </c>
      <c r="D45" s="19">
        <f t="shared" si="7"/>
        <v>7</v>
      </c>
      <c r="E45" s="19">
        <f t="shared" si="7"/>
        <v>-290</v>
      </c>
      <c r="F45" s="19">
        <f t="shared" si="7"/>
        <v>-385</v>
      </c>
    </row>
    <row r="46" spans="1:6" x14ac:dyDescent="0.25">
      <c r="A46" s="7" t="s">
        <v>49</v>
      </c>
      <c r="B46" s="24">
        <f>SUM(B42:B45)</f>
        <v>920</v>
      </c>
      <c r="C46" s="24">
        <f t="shared" ref="C46:F46" si="8">SUM(C42:C45)</f>
        <v>932</v>
      </c>
      <c r="D46" s="24">
        <f t="shared" si="8"/>
        <v>1247</v>
      </c>
      <c r="E46" s="24">
        <f t="shared" si="8"/>
        <v>1120</v>
      </c>
      <c r="F46" s="24">
        <f t="shared" si="8"/>
        <v>1275</v>
      </c>
    </row>
    <row r="47" spans="1:6" ht="14.4" thickBot="1" x14ac:dyDescent="0.3">
      <c r="A47" s="12" t="s">
        <v>50</v>
      </c>
      <c r="B47" s="21">
        <f>B40+B46</f>
        <v>1640</v>
      </c>
      <c r="C47" s="21">
        <f>C40+C46</f>
        <v>1910</v>
      </c>
      <c r="D47" s="22">
        <f>D40+D46</f>
        <v>2300</v>
      </c>
      <c r="E47" s="22">
        <f t="shared" ref="E47:F47" si="9">E40+E46</f>
        <v>2715</v>
      </c>
      <c r="F47" s="22">
        <f t="shared" si="9"/>
        <v>3185</v>
      </c>
    </row>
    <row r="48" spans="1:6" ht="14.4" thickTop="1" x14ac:dyDescent="0.25">
      <c r="A48" s="5"/>
      <c r="B48" s="15"/>
      <c r="C48" s="15"/>
      <c r="D48" s="15"/>
    </row>
    <row r="49" spans="1:6" x14ac:dyDescent="0.25">
      <c r="A49" s="2" t="s">
        <v>1</v>
      </c>
      <c r="B49" s="17"/>
      <c r="C49" s="17"/>
      <c r="D49" s="18"/>
    </row>
    <row r="50" spans="1:6" x14ac:dyDescent="0.25">
      <c r="A50" s="7" t="s">
        <v>2</v>
      </c>
      <c r="B50" s="33">
        <v>1500</v>
      </c>
      <c r="C50" s="34">
        <v>2000</v>
      </c>
      <c r="D50" s="23">
        <v>3000</v>
      </c>
      <c r="E50" s="30">
        <v>3500</v>
      </c>
      <c r="F50" s="31">
        <v>3900</v>
      </c>
    </row>
    <row r="51" spans="1:6" x14ac:dyDescent="0.25">
      <c r="A51" s="8" t="s">
        <v>16</v>
      </c>
      <c r="B51" s="27">
        <v>150</v>
      </c>
      <c r="C51" s="19">
        <v>130</v>
      </c>
      <c r="D51" s="20">
        <v>220</v>
      </c>
      <c r="E51" s="35">
        <v>200</v>
      </c>
      <c r="F51" s="36">
        <v>180</v>
      </c>
    </row>
    <row r="52" spans="1:6" x14ac:dyDescent="0.25">
      <c r="A52" s="7" t="s">
        <v>3</v>
      </c>
      <c r="B52" s="17">
        <f>B50-B51</f>
        <v>1350</v>
      </c>
      <c r="C52" s="17">
        <f t="shared" ref="C52:F52" si="10">C50-C51</f>
        <v>1870</v>
      </c>
      <c r="D52" s="17">
        <f t="shared" si="10"/>
        <v>2780</v>
      </c>
      <c r="E52" s="17">
        <f t="shared" si="10"/>
        <v>3300</v>
      </c>
      <c r="F52" s="17">
        <f t="shared" si="10"/>
        <v>3720</v>
      </c>
    </row>
    <row r="53" spans="1:6" x14ac:dyDescent="0.25">
      <c r="A53" s="2" t="s">
        <v>4</v>
      </c>
      <c r="B53" s="37">
        <v>800</v>
      </c>
      <c r="C53" s="24">
        <v>850</v>
      </c>
      <c r="D53" s="25">
        <v>1200</v>
      </c>
      <c r="E53" s="38">
        <v>1400</v>
      </c>
      <c r="F53" s="39">
        <v>1500</v>
      </c>
    </row>
    <row r="54" spans="1:6" x14ac:dyDescent="0.25">
      <c r="A54" s="8" t="s">
        <v>17</v>
      </c>
      <c r="B54" s="17">
        <f>B52-B53</f>
        <v>550</v>
      </c>
      <c r="C54" s="17">
        <f>C52-C53</f>
        <v>1020</v>
      </c>
      <c r="D54" s="23">
        <f>D52-D53</f>
        <v>1580</v>
      </c>
      <c r="E54" s="23">
        <f t="shared" ref="E54:F54" si="11">E52-E53</f>
        <v>1900</v>
      </c>
      <c r="F54" s="23">
        <f t="shared" si="11"/>
        <v>2220</v>
      </c>
    </row>
    <row r="55" spans="1:6" x14ac:dyDescent="0.25">
      <c r="A55" s="2" t="s">
        <v>5</v>
      </c>
      <c r="B55" s="17"/>
      <c r="C55" s="17"/>
      <c r="D55" s="18"/>
    </row>
    <row r="56" spans="1:6" x14ac:dyDescent="0.25">
      <c r="A56" s="7" t="s">
        <v>6</v>
      </c>
      <c r="B56" s="33">
        <v>100</v>
      </c>
      <c r="C56" s="34">
        <v>150</v>
      </c>
      <c r="D56" s="23">
        <v>200</v>
      </c>
      <c r="E56" s="30">
        <v>220</v>
      </c>
      <c r="F56" s="31">
        <v>280</v>
      </c>
    </row>
    <row r="57" spans="1:6" x14ac:dyDescent="0.25">
      <c r="A57" s="7" t="s">
        <v>7</v>
      </c>
      <c r="B57" s="27">
        <v>150</v>
      </c>
      <c r="C57" s="19">
        <v>200</v>
      </c>
      <c r="D57" s="20">
        <v>220</v>
      </c>
      <c r="E57" s="35">
        <v>250</v>
      </c>
      <c r="F57" s="36">
        <v>270</v>
      </c>
    </row>
    <row r="58" spans="1:6" x14ac:dyDescent="0.25">
      <c r="A58" s="7" t="s">
        <v>18</v>
      </c>
      <c r="B58" s="17">
        <f>B54-B56-B57</f>
        <v>300</v>
      </c>
      <c r="C58" s="17">
        <f>C54-C56-C57</f>
        <v>670</v>
      </c>
      <c r="D58" s="23">
        <f>D54-D56-D57</f>
        <v>1160</v>
      </c>
      <c r="E58" s="23">
        <f t="shared" ref="E58:F58" si="12">E54-E56-E57</f>
        <v>1430</v>
      </c>
      <c r="F58" s="23">
        <f t="shared" si="12"/>
        <v>1670</v>
      </c>
    </row>
    <row r="59" spans="1:6" x14ac:dyDescent="0.25">
      <c r="A59" s="7" t="s">
        <v>0</v>
      </c>
      <c r="B59" s="37">
        <v>100</v>
      </c>
      <c r="C59" s="24">
        <v>110</v>
      </c>
      <c r="D59" s="25">
        <v>120</v>
      </c>
      <c r="E59" s="38">
        <v>150</v>
      </c>
      <c r="F59" s="39">
        <v>170</v>
      </c>
    </row>
    <row r="60" spans="1:6" x14ac:dyDescent="0.25">
      <c r="A60" s="7" t="s">
        <v>19</v>
      </c>
      <c r="B60" s="33">
        <f>B58-B59</f>
        <v>200</v>
      </c>
      <c r="C60" s="34">
        <f>C58-C59</f>
        <v>560</v>
      </c>
      <c r="D60" s="23">
        <f>D58-D59</f>
        <v>1040</v>
      </c>
      <c r="E60" s="23">
        <f t="shared" ref="E60:F60" si="13">E58-E59</f>
        <v>1280</v>
      </c>
      <c r="F60" s="23">
        <f t="shared" si="13"/>
        <v>1500</v>
      </c>
    </row>
    <row r="61" spans="1:6" x14ac:dyDescent="0.25">
      <c r="A61" s="7" t="s">
        <v>20</v>
      </c>
      <c r="B61" s="27">
        <f>ROUND((B60*0.35),-1)</f>
        <v>70</v>
      </c>
      <c r="C61" s="19">
        <f t="shared" ref="C61:F61" si="14">ROUND((C60*0.35),-1)</f>
        <v>200</v>
      </c>
      <c r="D61" s="19">
        <f t="shared" si="14"/>
        <v>360</v>
      </c>
      <c r="E61" s="19">
        <f t="shared" si="14"/>
        <v>450</v>
      </c>
      <c r="F61" s="20">
        <f t="shared" si="14"/>
        <v>530</v>
      </c>
    </row>
    <row r="62" spans="1:6" ht="14.4" thickBot="1" x14ac:dyDescent="0.3">
      <c r="A62" s="12" t="s">
        <v>21</v>
      </c>
      <c r="B62" s="28">
        <f>B60-B61</f>
        <v>130</v>
      </c>
      <c r="C62" s="21">
        <f t="shared" ref="C62:F62" si="15">C60-C61</f>
        <v>360</v>
      </c>
      <c r="D62" s="21">
        <f t="shared" si="15"/>
        <v>680</v>
      </c>
      <c r="E62" s="21">
        <f t="shared" si="15"/>
        <v>830</v>
      </c>
      <c r="F62" s="22">
        <f t="shared" si="15"/>
        <v>970</v>
      </c>
    </row>
    <row r="63" spans="1:6" ht="14.4" thickTop="1" x14ac:dyDescent="0.25">
      <c r="A63" s="5"/>
      <c r="B63" s="40"/>
      <c r="C63" s="40"/>
      <c r="D63" s="40"/>
      <c r="E63" s="40"/>
      <c r="F63" s="40"/>
    </row>
    <row r="64" spans="1:6" x14ac:dyDescent="0.25">
      <c r="A64" s="5" t="s">
        <v>57</v>
      </c>
      <c r="B64" s="41">
        <f>B17/B34</f>
        <v>2.4</v>
      </c>
      <c r="C64" s="41">
        <f t="shared" ref="C64:F64" si="16">C17/C34</f>
        <v>1.694078947368421</v>
      </c>
      <c r="D64" s="41">
        <f t="shared" si="16"/>
        <v>1.8429237947122861</v>
      </c>
      <c r="E64" s="41">
        <f t="shared" si="16"/>
        <v>1.4181818181818182</v>
      </c>
      <c r="F64" s="41">
        <f t="shared" si="16"/>
        <v>1.1495726495726495</v>
      </c>
    </row>
    <row r="65" spans="1:6" x14ac:dyDescent="0.25">
      <c r="A65" s="5" t="s">
        <v>58</v>
      </c>
      <c r="B65" s="40">
        <f>(B17-B15)/B34</f>
        <v>1.9</v>
      </c>
      <c r="C65" s="40">
        <f t="shared" ref="C65:F65" si="17">(C17-C15)/C34</f>
        <v>1.2828947368421053</v>
      </c>
      <c r="D65" s="40">
        <f t="shared" si="17"/>
        <v>1.2519440124416796</v>
      </c>
      <c r="E65" s="40">
        <f t="shared" si="17"/>
        <v>0.93333333333333335</v>
      </c>
      <c r="F65" s="40">
        <f t="shared" si="17"/>
        <v>0.7649572649572649</v>
      </c>
    </row>
    <row r="66" spans="1:6" x14ac:dyDescent="0.25">
      <c r="A66" s="5" t="s">
        <v>59</v>
      </c>
      <c r="B66" s="15">
        <f>B17-B34</f>
        <v>560</v>
      </c>
      <c r="C66" s="15">
        <f t="shared" ref="C66:F66" si="18">C17-C34</f>
        <v>422</v>
      </c>
      <c r="D66" s="15">
        <f t="shared" si="18"/>
        <v>542</v>
      </c>
      <c r="E66" s="15">
        <f t="shared" si="18"/>
        <v>345</v>
      </c>
      <c r="F66" s="15">
        <f t="shared" si="18"/>
        <v>175</v>
      </c>
    </row>
    <row r="67" spans="1:6" x14ac:dyDescent="0.25">
      <c r="A67" s="5" t="s">
        <v>60</v>
      </c>
      <c r="B67" s="41">
        <f>B52/B13</f>
        <v>5.4</v>
      </c>
      <c r="C67" s="61">
        <f t="shared" ref="C67:F67" si="19">C52/C13</f>
        <v>6.2333333333333334</v>
      </c>
      <c r="D67" s="61">
        <f t="shared" si="19"/>
        <v>7.9428571428571431</v>
      </c>
      <c r="E67" s="41">
        <f t="shared" si="19"/>
        <v>8.25</v>
      </c>
      <c r="F67" s="61">
        <f t="shared" si="19"/>
        <v>7.44</v>
      </c>
    </row>
    <row r="68" spans="1:6" x14ac:dyDescent="0.25">
      <c r="A68" s="5" t="s">
        <v>61</v>
      </c>
      <c r="B68" s="61">
        <f>360/B67</f>
        <v>66.666666666666657</v>
      </c>
      <c r="C68" s="61">
        <f t="shared" ref="C68:F68" si="20">360/C67</f>
        <v>57.754010695187162</v>
      </c>
      <c r="D68" s="61">
        <f t="shared" si="20"/>
        <v>45.323741007194243</v>
      </c>
      <c r="E68" s="61">
        <f t="shared" si="20"/>
        <v>43.636363636363633</v>
      </c>
      <c r="F68" s="61">
        <f t="shared" si="20"/>
        <v>48.387096774193544</v>
      </c>
    </row>
    <row r="69" spans="1:6" x14ac:dyDescent="0.25">
      <c r="A69" s="5" t="s">
        <v>62</v>
      </c>
      <c r="B69" s="41">
        <f>B53/B15</f>
        <v>4</v>
      </c>
      <c r="C69" s="41">
        <f t="shared" ref="C69:F69" si="21">C53/C15</f>
        <v>3.4</v>
      </c>
      <c r="D69" s="41">
        <f t="shared" si="21"/>
        <v>3.1578947368421053</v>
      </c>
      <c r="E69" s="41">
        <f t="shared" si="21"/>
        <v>3.5</v>
      </c>
      <c r="F69" s="41">
        <f t="shared" si="21"/>
        <v>3.3333333333333335</v>
      </c>
    </row>
    <row r="70" spans="1:6" x14ac:dyDescent="0.25">
      <c r="A70" s="5" t="s">
        <v>63</v>
      </c>
      <c r="B70" s="5">
        <f>360/B69</f>
        <v>90</v>
      </c>
      <c r="C70" s="61">
        <f t="shared" ref="C70:F70" si="22">360/C69</f>
        <v>105.88235294117648</v>
      </c>
      <c r="D70" s="61">
        <f t="shared" si="22"/>
        <v>114</v>
      </c>
      <c r="E70" s="61">
        <f t="shared" si="22"/>
        <v>102.85714285714286</v>
      </c>
      <c r="F70" s="61">
        <f t="shared" si="22"/>
        <v>108</v>
      </c>
    </row>
    <row r="71" spans="1:6" x14ac:dyDescent="0.25">
      <c r="A71" s="5" t="s">
        <v>64</v>
      </c>
      <c r="B71" s="41">
        <f>B52/B26</f>
        <v>0.82317073170731703</v>
      </c>
      <c r="C71" s="41">
        <f t="shared" ref="C71:F71" si="23">C52/C26</f>
        <v>0.97905759162303663</v>
      </c>
      <c r="D71" s="41">
        <f t="shared" si="23"/>
        <v>1.2086956521739129</v>
      </c>
      <c r="E71" s="41">
        <f t="shared" si="23"/>
        <v>1.2154696132596685</v>
      </c>
      <c r="F71" s="41">
        <f t="shared" si="23"/>
        <v>1.1679748822605966</v>
      </c>
    </row>
    <row r="72" spans="1:6" x14ac:dyDescent="0.25">
      <c r="A72" s="5" t="s">
        <v>65</v>
      </c>
      <c r="B72" s="15">
        <f>360/B71</f>
        <v>437.33333333333337</v>
      </c>
      <c r="C72" s="15">
        <f t="shared" ref="C72:F72" si="24">360/C71</f>
        <v>367.70053475935828</v>
      </c>
      <c r="D72" s="15">
        <f t="shared" si="24"/>
        <v>297.84172661870508</v>
      </c>
      <c r="E72" s="15">
        <f t="shared" si="24"/>
        <v>296.18181818181819</v>
      </c>
      <c r="F72" s="15">
        <f t="shared" si="24"/>
        <v>308.22580645161287</v>
      </c>
    </row>
    <row r="73" spans="1:6" x14ac:dyDescent="0.25">
      <c r="A73" s="5" t="s">
        <v>66</v>
      </c>
      <c r="B73" s="40">
        <f>B52/B25</f>
        <v>1.9852941176470589</v>
      </c>
      <c r="C73" s="40">
        <f t="shared" ref="C73:F73" si="25">C52/C25</f>
        <v>2.125</v>
      </c>
      <c r="D73" s="40">
        <f t="shared" si="25"/>
        <v>2.493273542600897</v>
      </c>
      <c r="E73" s="40">
        <f t="shared" si="25"/>
        <v>2.1359223300970873</v>
      </c>
      <c r="F73" s="40">
        <f t="shared" si="25"/>
        <v>2.0217391304347827</v>
      </c>
    </row>
    <row r="74" spans="1:6" x14ac:dyDescent="0.25">
      <c r="A74" s="5" t="s">
        <v>67</v>
      </c>
      <c r="B74" s="41">
        <f>360/B73</f>
        <v>181.33333333333331</v>
      </c>
      <c r="C74" s="41">
        <f t="shared" ref="C74:F74" si="26">360/C73</f>
        <v>169.41176470588235</v>
      </c>
      <c r="D74" s="41">
        <f t="shared" si="26"/>
        <v>144.38848920863308</v>
      </c>
      <c r="E74" s="41">
        <f t="shared" si="26"/>
        <v>168.54545454545456</v>
      </c>
      <c r="F74" s="41">
        <f t="shared" si="26"/>
        <v>178.06451612903226</v>
      </c>
    </row>
    <row r="75" spans="1:6" x14ac:dyDescent="0.25">
      <c r="A75" s="5" t="s">
        <v>68</v>
      </c>
      <c r="B75" s="5"/>
      <c r="C75" s="5"/>
      <c r="D75" s="5"/>
    </row>
    <row r="76" spans="1:6" x14ac:dyDescent="0.25">
      <c r="A76" s="6" t="s">
        <v>69</v>
      </c>
      <c r="B76" s="5"/>
      <c r="C76" s="5"/>
      <c r="D76" s="5"/>
    </row>
    <row r="77" spans="1:6" x14ac:dyDescent="0.25">
      <c r="A77" s="5" t="s">
        <v>70</v>
      </c>
      <c r="B77" s="5"/>
      <c r="C77" s="5"/>
      <c r="D77" s="5"/>
    </row>
    <row r="78" spans="1:6" x14ac:dyDescent="0.25">
      <c r="A78" s="5" t="s">
        <v>71</v>
      </c>
      <c r="B78" s="5"/>
      <c r="C78" s="5"/>
      <c r="D78" s="5"/>
    </row>
    <row r="79" spans="1:6" x14ac:dyDescent="0.25">
      <c r="A79" s="5" t="s">
        <v>72</v>
      </c>
      <c r="B79" s="5"/>
      <c r="C79" s="5"/>
      <c r="D79" s="5"/>
    </row>
    <row r="80" spans="1:6" x14ac:dyDescent="0.25">
      <c r="A80" s="5" t="s">
        <v>73</v>
      </c>
      <c r="B80" s="5"/>
      <c r="C80" s="5"/>
      <c r="D80" s="5"/>
    </row>
    <row r="81" spans="1:6" s="5" customFormat="1" x14ac:dyDescent="0.25">
      <c r="A81" s="5" t="s">
        <v>74</v>
      </c>
      <c r="B81" s="15">
        <f>B62+B61+B59+B45+50</f>
        <v>660</v>
      </c>
      <c r="C81" s="15">
        <f>C62+C61+C59+C45+B24-C24</f>
        <v>712</v>
      </c>
      <c r="D81" s="15">
        <f t="shared" ref="D81:F81" si="27">D62+D61+D59+D45+C24-D24</f>
        <v>1197</v>
      </c>
      <c r="E81" s="15">
        <f t="shared" si="27"/>
        <v>1160</v>
      </c>
      <c r="F81" s="15">
        <f t="shared" si="27"/>
        <v>1315</v>
      </c>
    </row>
    <row r="82" spans="1:6" s="5" customFormat="1" x14ac:dyDescent="0.25"/>
    <row r="83" spans="1:6" s="5" customFormat="1" x14ac:dyDescent="0.25"/>
    <row r="84" spans="1:6" s="5" customFormat="1" x14ac:dyDescent="0.25"/>
    <row r="85" spans="1:6" s="5" customFormat="1" x14ac:dyDescent="0.25"/>
    <row r="86" spans="1:6" s="5" customFormat="1" x14ac:dyDescent="0.25"/>
    <row r="87" spans="1:6" s="5" customFormat="1" x14ac:dyDescent="0.25"/>
    <row r="88" spans="1:6" s="5" customFormat="1" x14ac:dyDescent="0.25"/>
    <row r="89" spans="1:6" s="5" customFormat="1" x14ac:dyDescent="0.25"/>
    <row r="90" spans="1:6" s="5" customFormat="1" x14ac:dyDescent="0.25"/>
    <row r="91" spans="1:6" s="5" customFormat="1" x14ac:dyDescent="0.25"/>
    <row r="92" spans="1:6" s="5" customFormat="1" x14ac:dyDescent="0.25"/>
    <row r="93" spans="1:6" s="5" customFormat="1" x14ac:dyDescent="0.25"/>
    <row r="94" spans="1:6" s="5" customFormat="1" x14ac:dyDescent="0.25"/>
    <row r="95" spans="1:6" s="5" customFormat="1" x14ac:dyDescent="0.25"/>
    <row r="96" spans="1: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  <row r="145" s="5" customFormat="1" x14ac:dyDescent="0.25"/>
    <row r="146" s="5" customFormat="1" x14ac:dyDescent="0.25"/>
    <row r="147" s="5" customFormat="1" x14ac:dyDescent="0.25"/>
    <row r="148" s="5" customFormat="1" x14ac:dyDescent="0.25"/>
    <row r="149" s="5" customFormat="1" x14ac:dyDescent="0.25"/>
    <row r="150" s="5" customFormat="1" x14ac:dyDescent="0.25"/>
    <row r="151" s="5" customFormat="1" x14ac:dyDescent="0.25"/>
    <row r="152" s="5" customFormat="1" x14ac:dyDescent="0.25"/>
    <row r="153" s="5" customFormat="1" x14ac:dyDescent="0.25"/>
    <row r="154" s="5" customFormat="1" x14ac:dyDescent="0.25"/>
  </sheetData>
  <mergeCells count="3">
    <mergeCell ref="A6:F6"/>
    <mergeCell ref="A7:F7"/>
    <mergeCell ref="A8:F8"/>
  </mergeCells>
  <printOptions gridLines="1"/>
  <pageMargins left="0.89" right="0.75" top="0.19" bottom="0.46" header="0.18" footer="0"/>
  <pageSetup scale="91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154"/>
  <sheetViews>
    <sheetView topLeftCell="A55" zoomScale="140" zoomScaleNormal="140" workbookViewId="0">
      <selection activeCell="E32" sqref="E32"/>
    </sheetView>
  </sheetViews>
  <sheetFormatPr baseColWidth="10" defaultColWidth="11.44140625" defaultRowHeight="13.8" x14ac:dyDescent="0.25"/>
  <cols>
    <col min="1" max="1" width="34.88671875" style="6" customWidth="1"/>
    <col min="2" max="2" width="9" style="6" customWidth="1"/>
    <col min="3" max="3" width="10.44140625" style="6" customWidth="1"/>
    <col min="4" max="4" width="11.44140625" style="6" customWidth="1"/>
    <col min="5" max="64" width="11.44140625" style="5" customWidth="1"/>
    <col min="65" max="16384" width="11.44140625" style="6"/>
  </cols>
  <sheetData>
    <row r="1" spans="1:9" ht="15" customHeight="1" x14ac:dyDescent="0.25">
      <c r="A1" s="5"/>
      <c r="B1" s="5"/>
      <c r="C1" s="5"/>
      <c r="D1" s="5"/>
    </row>
    <row r="2" spans="1:9" ht="18" customHeight="1" x14ac:dyDescent="0.25">
      <c r="A2" s="6" t="s">
        <v>56</v>
      </c>
      <c r="B2" s="44">
        <f>B25+50</f>
        <v>-250</v>
      </c>
      <c r="H2" s="17"/>
      <c r="I2" s="9"/>
    </row>
    <row r="3" spans="1:9" ht="18" customHeight="1" x14ac:dyDescent="0.25">
      <c r="H3" s="17"/>
      <c r="I3" s="9"/>
    </row>
    <row r="4" spans="1:9" ht="18" customHeight="1" x14ac:dyDescent="0.25">
      <c r="H4" s="17"/>
      <c r="I4" s="9"/>
    </row>
    <row r="5" spans="1:9" ht="13.5" customHeight="1" x14ac:dyDescent="0.25">
      <c r="H5" s="17"/>
      <c r="I5" s="9"/>
    </row>
    <row r="6" spans="1:9" ht="15.9" customHeight="1" x14ac:dyDescent="0.25">
      <c r="H6" s="17"/>
      <c r="I6" s="9"/>
    </row>
    <row r="7" spans="1:9" ht="15.9" customHeight="1" x14ac:dyDescent="0.25">
      <c r="A7" s="57" t="s">
        <v>51</v>
      </c>
      <c r="B7" s="58"/>
      <c r="C7" s="58"/>
      <c r="D7" s="58"/>
      <c r="E7" s="58"/>
      <c r="F7" s="58"/>
      <c r="H7" s="17"/>
      <c r="I7" s="9"/>
    </row>
    <row r="8" spans="1:9" ht="15.9" customHeight="1" x14ac:dyDescent="0.25">
      <c r="A8" s="57" t="s">
        <v>22</v>
      </c>
      <c r="B8" s="58"/>
      <c r="C8" s="58"/>
      <c r="D8" s="58"/>
      <c r="E8" s="58"/>
      <c r="F8" s="58"/>
      <c r="H8" s="17"/>
      <c r="I8" s="26"/>
    </row>
    <row r="9" spans="1:9" ht="15.9" customHeight="1" x14ac:dyDescent="0.25">
      <c r="A9" s="59" t="s">
        <v>53</v>
      </c>
      <c r="B9" s="60"/>
      <c r="C9" s="60"/>
      <c r="D9" s="60"/>
      <c r="E9" s="60"/>
      <c r="F9" s="60"/>
      <c r="H9" s="17"/>
      <c r="I9" s="9"/>
    </row>
    <row r="10" spans="1:9" ht="15.9" customHeight="1" x14ac:dyDescent="0.25">
      <c r="A10" s="14" t="s">
        <v>54</v>
      </c>
      <c r="B10" s="43">
        <v>2018</v>
      </c>
      <c r="C10" s="1">
        <v>2019</v>
      </c>
      <c r="D10" s="1">
        <v>2020</v>
      </c>
      <c r="E10" s="1">
        <v>2021</v>
      </c>
      <c r="F10" s="45">
        <v>2022</v>
      </c>
      <c r="H10" s="17"/>
      <c r="I10" s="9"/>
    </row>
    <row r="11" spans="1:9" ht="15.9" customHeight="1" x14ac:dyDescent="0.25">
      <c r="A11" s="13" t="s">
        <v>8</v>
      </c>
      <c r="B11" s="3"/>
      <c r="C11" s="3"/>
      <c r="D11" s="4"/>
      <c r="H11" s="17"/>
      <c r="I11" s="9"/>
    </row>
    <row r="12" spans="1:9" ht="15.9" customHeight="1" x14ac:dyDescent="0.25">
      <c r="A12" s="2" t="s">
        <v>52</v>
      </c>
      <c r="B12" s="3"/>
      <c r="C12" s="3"/>
      <c r="D12" s="4"/>
      <c r="H12" s="11"/>
      <c r="I12" s="11"/>
    </row>
    <row r="13" spans="1:9" ht="15.9" customHeight="1" x14ac:dyDescent="0.25">
      <c r="A13" s="7" t="s">
        <v>23</v>
      </c>
      <c r="B13" s="17">
        <v>500</v>
      </c>
      <c r="C13" s="17">
        <v>1300</v>
      </c>
      <c r="D13" s="18">
        <v>1500</v>
      </c>
      <c r="E13" s="15">
        <v>2000</v>
      </c>
      <c r="F13" s="15">
        <v>2100</v>
      </c>
    </row>
    <row r="14" spans="1:9" ht="15.9" customHeight="1" x14ac:dyDescent="0.25">
      <c r="A14" s="7" t="s">
        <v>10</v>
      </c>
      <c r="B14" s="17">
        <v>450</v>
      </c>
      <c r="C14" s="17">
        <v>500</v>
      </c>
      <c r="D14" s="18">
        <v>550</v>
      </c>
      <c r="E14" s="15">
        <v>700</v>
      </c>
      <c r="F14" s="15">
        <v>750</v>
      </c>
    </row>
    <row r="15" spans="1:9" ht="15.9" customHeight="1" x14ac:dyDescent="0.25">
      <c r="A15" s="7" t="s">
        <v>11</v>
      </c>
      <c r="B15" s="17">
        <v>100</v>
      </c>
      <c r="C15" s="17">
        <v>80</v>
      </c>
      <c r="D15" s="18">
        <v>60</v>
      </c>
      <c r="E15" s="15">
        <v>60</v>
      </c>
      <c r="F15" s="15">
        <v>40</v>
      </c>
    </row>
    <row r="16" spans="1:9" ht="15.9" customHeight="1" x14ac:dyDescent="0.25">
      <c r="A16" s="7" t="s">
        <v>12</v>
      </c>
      <c r="B16" s="17">
        <v>300</v>
      </c>
      <c r="C16" s="17">
        <v>350</v>
      </c>
      <c r="D16" s="18">
        <v>380</v>
      </c>
      <c r="E16" s="15">
        <v>400</v>
      </c>
      <c r="F16" s="15">
        <v>450</v>
      </c>
    </row>
    <row r="17" spans="1:6" ht="15.9" customHeight="1" x14ac:dyDescent="0.25">
      <c r="A17" s="7" t="s">
        <v>24</v>
      </c>
      <c r="B17" s="19">
        <v>10</v>
      </c>
      <c r="C17" s="19">
        <v>50</v>
      </c>
      <c r="D17" s="20">
        <v>15</v>
      </c>
      <c r="E17" s="15">
        <v>10</v>
      </c>
      <c r="F17" s="15">
        <v>5</v>
      </c>
    </row>
    <row r="18" spans="1:6" ht="15.9" customHeight="1" x14ac:dyDescent="0.25">
      <c r="A18" s="7" t="s">
        <v>13</v>
      </c>
      <c r="B18" s="17">
        <f>SUM(B13:B17)</f>
        <v>1360</v>
      </c>
      <c r="C18" s="17">
        <f>SUM(C13:C17)</f>
        <v>2280</v>
      </c>
      <c r="D18" s="23">
        <f>SUM(D13:D17)</f>
        <v>2505</v>
      </c>
      <c r="E18" s="23">
        <f t="shared" ref="E18:F18" si="0">SUM(E13:E17)</f>
        <v>3170</v>
      </c>
      <c r="F18" s="23">
        <f t="shared" si="0"/>
        <v>3345</v>
      </c>
    </row>
    <row r="19" spans="1:6" ht="15.9" customHeight="1" x14ac:dyDescent="0.25">
      <c r="A19" s="2" t="s">
        <v>14</v>
      </c>
      <c r="B19" s="17"/>
      <c r="C19" s="17"/>
      <c r="D19" s="18" t="s">
        <v>9</v>
      </c>
    </row>
    <row r="20" spans="1:6" ht="15.9" customHeight="1" x14ac:dyDescent="0.25">
      <c r="A20" s="7" t="s">
        <v>25</v>
      </c>
      <c r="B20" s="17">
        <v>100</v>
      </c>
      <c r="C20" s="17">
        <v>100</v>
      </c>
      <c r="D20" s="18">
        <v>100</v>
      </c>
      <c r="E20" s="15">
        <v>150</v>
      </c>
      <c r="F20" s="15">
        <v>250</v>
      </c>
    </row>
    <row r="21" spans="1:6" ht="15.9" customHeight="1" x14ac:dyDescent="0.25">
      <c r="A21" s="10" t="s">
        <v>26</v>
      </c>
      <c r="B21" s="17">
        <v>280</v>
      </c>
      <c r="C21" s="17">
        <v>280</v>
      </c>
      <c r="D21" s="18">
        <v>310</v>
      </c>
      <c r="E21" s="15">
        <v>310</v>
      </c>
      <c r="F21" s="15">
        <v>400</v>
      </c>
    </row>
    <row r="22" spans="1:6" ht="15.9" customHeight="1" x14ac:dyDescent="0.25">
      <c r="A22" s="7" t="s">
        <v>27</v>
      </c>
      <c r="B22" s="17">
        <v>2000</v>
      </c>
      <c r="C22" s="17">
        <v>2400</v>
      </c>
      <c r="D22" s="18">
        <v>3200</v>
      </c>
      <c r="E22" s="15">
        <v>3600</v>
      </c>
      <c r="F22" s="15">
        <v>4000</v>
      </c>
    </row>
    <row r="23" spans="1:6" ht="15.9" customHeight="1" x14ac:dyDescent="0.25">
      <c r="A23" s="7" t="s">
        <v>28</v>
      </c>
      <c r="B23" s="17">
        <v>120</v>
      </c>
      <c r="C23" s="17">
        <v>140</v>
      </c>
      <c r="D23" s="18">
        <v>160</v>
      </c>
      <c r="E23" s="15">
        <v>160</v>
      </c>
      <c r="F23" s="15">
        <v>170</v>
      </c>
    </row>
    <row r="24" spans="1:6" ht="15.9" customHeight="1" x14ac:dyDescent="0.25">
      <c r="A24" s="7" t="s">
        <v>15</v>
      </c>
      <c r="B24" s="17">
        <v>80</v>
      </c>
      <c r="C24" s="17">
        <v>80</v>
      </c>
      <c r="D24" s="18">
        <v>95</v>
      </c>
      <c r="E24" s="15">
        <v>95</v>
      </c>
      <c r="F24" s="15">
        <v>120</v>
      </c>
    </row>
    <row r="25" spans="1:6" ht="15.9" customHeight="1" x14ac:dyDescent="0.25">
      <c r="A25" s="8" t="s">
        <v>29</v>
      </c>
      <c r="B25" s="19">
        <v>-300</v>
      </c>
      <c r="C25" s="19">
        <v>-320</v>
      </c>
      <c r="D25" s="20">
        <v>-350</v>
      </c>
      <c r="E25" s="15">
        <v>-370</v>
      </c>
      <c r="F25" s="15">
        <v>-400</v>
      </c>
    </row>
    <row r="26" spans="1:6" ht="15.9" customHeight="1" x14ac:dyDescent="0.25">
      <c r="A26" s="7" t="s">
        <v>30</v>
      </c>
      <c r="B26" s="24">
        <f>SUM(B20:B25)</f>
        <v>2280</v>
      </c>
      <c r="C26" s="24">
        <f>SUM(C20:C25)</f>
        <v>2680</v>
      </c>
      <c r="D26" s="25">
        <f>SUM(D20:D25)</f>
        <v>3515</v>
      </c>
      <c r="E26" s="25">
        <f t="shared" ref="E26:F26" si="1">SUM(E20:E25)</f>
        <v>3945</v>
      </c>
      <c r="F26" s="25">
        <f t="shared" si="1"/>
        <v>4540</v>
      </c>
    </row>
    <row r="27" spans="1:6" ht="15.9" customHeight="1" thickBot="1" x14ac:dyDescent="0.3">
      <c r="A27" s="10" t="s">
        <v>31</v>
      </c>
      <c r="B27" s="21">
        <f>B18+B26</f>
        <v>3640</v>
      </c>
      <c r="C27" s="21">
        <f>C18+C26</f>
        <v>4960</v>
      </c>
      <c r="D27" s="22">
        <f>D18+D26</f>
        <v>6020</v>
      </c>
      <c r="E27" s="22">
        <f t="shared" ref="E27:F27" si="2">E18+E26</f>
        <v>7115</v>
      </c>
      <c r="F27" s="22">
        <f t="shared" si="2"/>
        <v>7885</v>
      </c>
    </row>
    <row r="28" spans="1:6" ht="15.9" customHeight="1" thickTop="1" x14ac:dyDescent="0.25">
      <c r="A28" s="2" t="s">
        <v>32</v>
      </c>
      <c r="B28" s="17"/>
      <c r="C28" s="17"/>
      <c r="D28" s="18"/>
      <c r="E28" s="15"/>
      <c r="F28" s="15"/>
    </row>
    <row r="29" spans="1:6" ht="15.9" customHeight="1" x14ac:dyDescent="0.25">
      <c r="A29" s="10" t="s">
        <v>33</v>
      </c>
      <c r="B29" s="17"/>
      <c r="C29" s="17"/>
      <c r="D29" s="18"/>
      <c r="E29" s="15"/>
      <c r="F29" s="15"/>
    </row>
    <row r="30" spans="1:6" ht="15.9" customHeight="1" x14ac:dyDescent="0.25">
      <c r="A30" s="2" t="s">
        <v>38</v>
      </c>
      <c r="B30" s="17"/>
      <c r="C30" s="17"/>
      <c r="D30" s="18"/>
      <c r="E30" s="15"/>
      <c r="F30" s="15"/>
    </row>
    <row r="31" spans="1:6" ht="15.9" customHeight="1" x14ac:dyDescent="0.25">
      <c r="A31" s="7" t="s">
        <v>34</v>
      </c>
      <c r="B31" s="17">
        <v>160</v>
      </c>
      <c r="C31" s="17">
        <v>200</v>
      </c>
      <c r="D31" s="18">
        <v>190</v>
      </c>
      <c r="E31" s="15">
        <v>300</v>
      </c>
      <c r="F31" s="15">
        <v>400</v>
      </c>
    </row>
    <row r="32" spans="1:6" ht="15.9" customHeight="1" x14ac:dyDescent="0.25">
      <c r="A32" s="7" t="s">
        <v>40</v>
      </c>
      <c r="B32" s="17">
        <v>800</v>
      </c>
      <c r="C32" s="17">
        <v>700</v>
      </c>
      <c r="D32" s="18">
        <v>1800</v>
      </c>
      <c r="E32" s="15">
        <v>1650</v>
      </c>
      <c r="F32" s="15">
        <v>2500</v>
      </c>
    </row>
    <row r="33" spans="1:6" ht="15.9" customHeight="1" x14ac:dyDescent="0.25">
      <c r="A33" s="7" t="s">
        <v>36</v>
      </c>
      <c r="B33" s="17">
        <v>50</v>
      </c>
      <c r="C33" s="17">
        <v>95</v>
      </c>
      <c r="D33" s="18">
        <v>50</v>
      </c>
      <c r="E33" s="15">
        <v>55</v>
      </c>
      <c r="F33" s="15">
        <v>75</v>
      </c>
    </row>
    <row r="34" spans="1:6" ht="15.9" customHeight="1" x14ac:dyDescent="0.25">
      <c r="A34" s="7" t="s">
        <v>35</v>
      </c>
      <c r="B34" s="19">
        <v>40</v>
      </c>
      <c r="C34" s="19">
        <v>45</v>
      </c>
      <c r="D34" s="20">
        <v>53</v>
      </c>
      <c r="E34" s="32">
        <v>50</v>
      </c>
      <c r="F34" s="16">
        <v>85</v>
      </c>
    </row>
    <row r="35" spans="1:6" ht="15.9" customHeight="1" thickBot="1" x14ac:dyDescent="0.3">
      <c r="A35" s="7" t="s">
        <v>37</v>
      </c>
      <c r="B35" s="29">
        <f>SUM(B31:B34)</f>
        <v>1050</v>
      </c>
      <c r="C35" s="29">
        <f>SUM(C31:C34)</f>
        <v>1040</v>
      </c>
      <c r="D35" s="29">
        <f>SUM(D31:D34)</f>
        <v>2093</v>
      </c>
      <c r="E35" s="29">
        <f t="shared" ref="E35:F35" si="3">SUM(E31:E34)</f>
        <v>2055</v>
      </c>
      <c r="F35" s="29">
        <f t="shared" si="3"/>
        <v>3060</v>
      </c>
    </row>
    <row r="36" spans="1:6" ht="15.9" customHeight="1" thickTop="1" x14ac:dyDescent="0.25">
      <c r="A36" s="2" t="s">
        <v>39</v>
      </c>
      <c r="B36" s="17"/>
      <c r="C36" s="17"/>
      <c r="D36" s="18"/>
      <c r="E36" s="15"/>
      <c r="F36" s="15"/>
    </row>
    <row r="37" spans="1:6" ht="15.9" customHeight="1" x14ac:dyDescent="0.25">
      <c r="A37" s="7" t="s">
        <v>40</v>
      </c>
      <c r="B37" s="17">
        <v>1800</v>
      </c>
      <c r="C37" s="17">
        <v>2000</v>
      </c>
      <c r="D37" s="18">
        <v>3000</v>
      </c>
      <c r="E37" s="15">
        <v>3000</v>
      </c>
      <c r="F37" s="15">
        <v>3000</v>
      </c>
    </row>
    <row r="38" spans="1:6" ht="15.9" customHeight="1" x14ac:dyDescent="0.25">
      <c r="A38" s="7" t="s">
        <v>41</v>
      </c>
      <c r="B38" s="17">
        <v>80</v>
      </c>
      <c r="C38" s="17">
        <v>100</v>
      </c>
      <c r="D38" s="18">
        <v>120</v>
      </c>
      <c r="E38" s="15">
        <v>150</v>
      </c>
      <c r="F38" s="15">
        <v>170</v>
      </c>
    </row>
    <row r="39" spans="1:6" ht="15.9" customHeight="1" x14ac:dyDescent="0.25">
      <c r="A39" s="7" t="s">
        <v>42</v>
      </c>
      <c r="B39" s="19">
        <v>40</v>
      </c>
      <c r="C39" s="19">
        <v>20</v>
      </c>
      <c r="D39" s="20">
        <v>20</v>
      </c>
      <c r="E39" s="15">
        <v>50</v>
      </c>
      <c r="F39" s="15">
        <v>20</v>
      </c>
    </row>
    <row r="40" spans="1:6" ht="15.9" customHeight="1" x14ac:dyDescent="0.25">
      <c r="A40" s="7" t="s">
        <v>43</v>
      </c>
      <c r="B40" s="24">
        <f>SUM(B37:B39)</f>
        <v>1920</v>
      </c>
      <c r="C40" s="24">
        <f t="shared" ref="C40:F40" si="4">SUM(C37:C39)</f>
        <v>2120</v>
      </c>
      <c r="D40" s="24">
        <f t="shared" si="4"/>
        <v>3140</v>
      </c>
      <c r="E40" s="24">
        <f t="shared" si="4"/>
        <v>3200</v>
      </c>
      <c r="F40" s="24">
        <f t="shared" si="4"/>
        <v>3190</v>
      </c>
    </row>
    <row r="41" spans="1:6" ht="15.9" customHeight="1" thickBot="1" x14ac:dyDescent="0.3">
      <c r="A41" s="7" t="s">
        <v>44</v>
      </c>
      <c r="B41" s="21">
        <f>B35+B40</f>
        <v>2970</v>
      </c>
      <c r="C41" s="21">
        <f>C35+C40</f>
        <v>3160</v>
      </c>
      <c r="D41" s="22">
        <f>D35+D40</f>
        <v>5233</v>
      </c>
      <c r="E41" s="22">
        <f t="shared" ref="E41:F41" si="5">E35+E40</f>
        <v>5255</v>
      </c>
      <c r="F41" s="22">
        <f t="shared" si="5"/>
        <v>6250</v>
      </c>
    </row>
    <row r="42" spans="1:6" ht="15.9" customHeight="1" thickTop="1" x14ac:dyDescent="0.25">
      <c r="A42" s="2" t="s">
        <v>45</v>
      </c>
      <c r="B42" s="17"/>
      <c r="C42" s="17"/>
      <c r="D42" s="18"/>
    </row>
    <row r="43" spans="1:6" ht="15.9" customHeight="1" x14ac:dyDescent="0.25">
      <c r="A43" s="7" t="s">
        <v>46</v>
      </c>
      <c r="B43" s="17">
        <v>400</v>
      </c>
      <c r="C43" s="17">
        <v>400</v>
      </c>
      <c r="D43" s="18">
        <v>440</v>
      </c>
      <c r="E43" s="5">
        <v>440</v>
      </c>
      <c r="F43" s="5">
        <v>440</v>
      </c>
    </row>
    <row r="44" spans="1:6" x14ac:dyDescent="0.25">
      <c r="A44" s="7" t="s">
        <v>47</v>
      </c>
      <c r="B44" s="17">
        <v>80</v>
      </c>
      <c r="C44" s="17">
        <v>150</v>
      </c>
      <c r="D44" s="18">
        <v>120</v>
      </c>
      <c r="E44" s="5">
        <v>140</v>
      </c>
      <c r="F44" s="5">
        <v>250</v>
      </c>
    </row>
    <row r="45" spans="1:6" x14ac:dyDescent="0.25">
      <c r="A45" s="7" t="s">
        <v>48</v>
      </c>
      <c r="B45" s="19">
        <f>B63</f>
        <v>490</v>
      </c>
      <c r="C45" s="19">
        <f t="shared" ref="C45:F45" si="6">C63</f>
        <v>1250</v>
      </c>
      <c r="D45" s="19">
        <f t="shared" si="6"/>
        <v>1080</v>
      </c>
      <c r="E45" s="19">
        <f t="shared" si="6"/>
        <v>1440</v>
      </c>
      <c r="F45" s="19">
        <f t="shared" si="6"/>
        <v>1310</v>
      </c>
    </row>
    <row r="46" spans="1:6" x14ac:dyDescent="0.25">
      <c r="A46" s="7" t="s">
        <v>55</v>
      </c>
      <c r="B46" s="19">
        <f>B27-B41-SUM(B43:B45)</f>
        <v>-300</v>
      </c>
      <c r="C46" s="19">
        <f t="shared" ref="C46:F46" si="7">C27-C41-SUM(C43:C45)</f>
        <v>0</v>
      </c>
      <c r="D46" s="19">
        <f t="shared" si="7"/>
        <v>-853</v>
      </c>
      <c r="E46" s="19">
        <f t="shared" si="7"/>
        <v>-160</v>
      </c>
      <c r="F46" s="19">
        <f t="shared" si="7"/>
        <v>-365</v>
      </c>
    </row>
    <row r="47" spans="1:6" x14ac:dyDescent="0.25">
      <c r="A47" s="7" t="s">
        <v>49</v>
      </c>
      <c r="B47" s="24">
        <f>SUM(B43:B46)</f>
        <v>670</v>
      </c>
      <c r="C47" s="24">
        <f t="shared" ref="C47:F47" si="8">SUM(C43:C46)</f>
        <v>1800</v>
      </c>
      <c r="D47" s="24">
        <f t="shared" si="8"/>
        <v>787</v>
      </c>
      <c r="E47" s="24">
        <f t="shared" si="8"/>
        <v>1860</v>
      </c>
      <c r="F47" s="24">
        <f t="shared" si="8"/>
        <v>1635</v>
      </c>
    </row>
    <row r="48" spans="1:6" ht="14.4" thickBot="1" x14ac:dyDescent="0.3">
      <c r="A48" s="12" t="s">
        <v>50</v>
      </c>
      <c r="B48" s="21">
        <f>B41+B47</f>
        <v>3640</v>
      </c>
      <c r="C48" s="21">
        <f>C41+C47</f>
        <v>4960</v>
      </c>
      <c r="D48" s="22">
        <f>D41+D47</f>
        <v>6020</v>
      </c>
      <c r="E48" s="22">
        <f t="shared" ref="E48:F48" si="9">E41+E47</f>
        <v>7115</v>
      </c>
      <c r="F48" s="22">
        <f t="shared" si="9"/>
        <v>7885</v>
      </c>
    </row>
    <row r="49" spans="1:6" ht="14.4" thickTop="1" x14ac:dyDescent="0.25">
      <c r="A49" s="5"/>
      <c r="B49" s="15"/>
      <c r="C49" s="15"/>
      <c r="D49" s="15"/>
    </row>
    <row r="50" spans="1:6" x14ac:dyDescent="0.25">
      <c r="A50" s="2" t="s">
        <v>1</v>
      </c>
      <c r="B50" s="17"/>
      <c r="C50" s="17"/>
      <c r="D50" s="18"/>
    </row>
    <row r="51" spans="1:6" x14ac:dyDescent="0.25">
      <c r="A51" s="7" t="s">
        <v>2</v>
      </c>
      <c r="B51" s="33">
        <v>10000</v>
      </c>
      <c r="C51" s="34">
        <v>12000</v>
      </c>
      <c r="D51" s="23">
        <v>12500</v>
      </c>
      <c r="E51" s="30">
        <v>13500</v>
      </c>
      <c r="F51" s="31">
        <v>14000</v>
      </c>
    </row>
    <row r="52" spans="1:6" x14ac:dyDescent="0.25">
      <c r="A52" s="8" t="s">
        <v>16</v>
      </c>
      <c r="B52" s="27">
        <v>150</v>
      </c>
      <c r="C52" s="19">
        <v>130</v>
      </c>
      <c r="D52" s="20">
        <v>220</v>
      </c>
      <c r="E52" s="35">
        <v>200</v>
      </c>
      <c r="F52" s="36">
        <v>180</v>
      </c>
    </row>
    <row r="53" spans="1:6" x14ac:dyDescent="0.25">
      <c r="A53" s="7" t="s">
        <v>3</v>
      </c>
      <c r="B53" s="17">
        <f>B51-B52</f>
        <v>9850</v>
      </c>
      <c r="C53" s="17">
        <f t="shared" ref="C53:F53" si="10">C51-C52</f>
        <v>11870</v>
      </c>
      <c r="D53" s="17">
        <f t="shared" si="10"/>
        <v>12280</v>
      </c>
      <c r="E53" s="17">
        <f t="shared" si="10"/>
        <v>13300</v>
      </c>
      <c r="F53" s="17">
        <f t="shared" si="10"/>
        <v>13820</v>
      </c>
    </row>
    <row r="54" spans="1:6" x14ac:dyDescent="0.25">
      <c r="A54" s="2" t="s">
        <v>4</v>
      </c>
      <c r="B54" s="37">
        <v>8000</v>
      </c>
      <c r="C54" s="24">
        <v>8500</v>
      </c>
      <c r="D54" s="25">
        <v>9000</v>
      </c>
      <c r="E54" s="38">
        <v>9200</v>
      </c>
      <c r="F54" s="39">
        <v>9500</v>
      </c>
    </row>
    <row r="55" spans="1:6" x14ac:dyDescent="0.25">
      <c r="A55" s="8" t="s">
        <v>17</v>
      </c>
      <c r="B55" s="17">
        <f>B53-B54</f>
        <v>1850</v>
      </c>
      <c r="C55" s="17">
        <f>C53-C54</f>
        <v>3370</v>
      </c>
      <c r="D55" s="23">
        <f>D53-D54</f>
        <v>3280</v>
      </c>
      <c r="E55" s="23">
        <f t="shared" ref="E55:F55" si="11">E53-E54</f>
        <v>4100</v>
      </c>
      <c r="F55" s="23">
        <f t="shared" si="11"/>
        <v>4320</v>
      </c>
    </row>
    <row r="56" spans="1:6" x14ac:dyDescent="0.25">
      <c r="A56" s="2" t="s">
        <v>5</v>
      </c>
      <c r="B56" s="17"/>
      <c r="C56" s="17"/>
      <c r="D56" s="18"/>
    </row>
    <row r="57" spans="1:6" x14ac:dyDescent="0.25">
      <c r="A57" s="7" t="s">
        <v>6</v>
      </c>
      <c r="B57" s="33">
        <v>400</v>
      </c>
      <c r="C57" s="34">
        <v>600</v>
      </c>
      <c r="D57" s="23">
        <v>800</v>
      </c>
      <c r="E57" s="30">
        <v>880</v>
      </c>
      <c r="F57" s="31">
        <v>1060</v>
      </c>
    </row>
    <row r="58" spans="1:6" x14ac:dyDescent="0.25">
      <c r="A58" s="7" t="s">
        <v>7</v>
      </c>
      <c r="B58" s="27">
        <v>300</v>
      </c>
      <c r="C58" s="19">
        <v>400</v>
      </c>
      <c r="D58" s="20">
        <v>440</v>
      </c>
      <c r="E58" s="35">
        <v>500</v>
      </c>
      <c r="F58" s="36">
        <v>540</v>
      </c>
    </row>
    <row r="59" spans="1:6" x14ac:dyDescent="0.25">
      <c r="A59" s="7" t="s">
        <v>18</v>
      </c>
      <c r="B59" s="17">
        <f>B55-B57-B58</f>
        <v>1150</v>
      </c>
      <c r="C59" s="17">
        <f>C55-C57-C58</f>
        <v>2370</v>
      </c>
      <c r="D59" s="23">
        <f>D55-D57-D58</f>
        <v>2040</v>
      </c>
      <c r="E59" s="23">
        <f t="shared" ref="E59:F59" si="12">E55-E57-E58</f>
        <v>2720</v>
      </c>
      <c r="F59" s="23">
        <f t="shared" si="12"/>
        <v>2720</v>
      </c>
    </row>
    <row r="60" spans="1:6" x14ac:dyDescent="0.25">
      <c r="A60" s="7" t="s">
        <v>0</v>
      </c>
      <c r="B60" s="37">
        <v>400</v>
      </c>
      <c r="C60" s="24">
        <v>440</v>
      </c>
      <c r="D60" s="25">
        <v>380</v>
      </c>
      <c r="E60" s="38">
        <v>500</v>
      </c>
      <c r="F60" s="39">
        <v>700</v>
      </c>
    </row>
    <row r="61" spans="1:6" x14ac:dyDescent="0.25">
      <c r="A61" s="7" t="s">
        <v>19</v>
      </c>
      <c r="B61" s="33">
        <f>B59-B60</f>
        <v>750</v>
      </c>
      <c r="C61" s="34">
        <f>C59-C60</f>
        <v>1930</v>
      </c>
      <c r="D61" s="23">
        <f>D59-D60</f>
        <v>1660</v>
      </c>
      <c r="E61" s="23">
        <f t="shared" ref="E61:F61" si="13">E59-E60</f>
        <v>2220</v>
      </c>
      <c r="F61" s="23">
        <f t="shared" si="13"/>
        <v>2020</v>
      </c>
    </row>
    <row r="62" spans="1:6" x14ac:dyDescent="0.25">
      <c r="A62" s="7" t="s">
        <v>20</v>
      </c>
      <c r="B62" s="27">
        <f>ROUND((B61*0.35),-1)</f>
        <v>260</v>
      </c>
      <c r="C62" s="19">
        <f t="shared" ref="C62:F62" si="14">ROUND((C61*0.35),-1)</f>
        <v>680</v>
      </c>
      <c r="D62" s="19">
        <f t="shared" si="14"/>
        <v>580</v>
      </c>
      <c r="E62" s="19">
        <f t="shared" si="14"/>
        <v>780</v>
      </c>
      <c r="F62" s="20">
        <f t="shared" si="14"/>
        <v>710</v>
      </c>
    </row>
    <row r="63" spans="1:6" ht="14.4" thickBot="1" x14ac:dyDescent="0.3">
      <c r="A63" s="12" t="s">
        <v>21</v>
      </c>
      <c r="B63" s="28">
        <f>B61-B62</f>
        <v>490</v>
      </c>
      <c r="C63" s="21">
        <f t="shared" ref="C63:F63" si="15">C61-C62</f>
        <v>1250</v>
      </c>
      <c r="D63" s="21">
        <f t="shared" si="15"/>
        <v>1080</v>
      </c>
      <c r="E63" s="21">
        <f t="shared" si="15"/>
        <v>1440</v>
      </c>
      <c r="F63" s="22">
        <f t="shared" si="15"/>
        <v>1310</v>
      </c>
    </row>
    <row r="64" spans="1:6" ht="14.4" thickTop="1" x14ac:dyDescent="0.25">
      <c r="A64" s="5"/>
      <c r="B64" s="41"/>
      <c r="C64" s="41"/>
      <c r="D64" s="41"/>
      <c r="E64" s="41"/>
      <c r="F64" s="41"/>
    </row>
    <row r="65" spans="1:6" x14ac:dyDescent="0.25">
      <c r="A65" s="5" t="s">
        <v>57</v>
      </c>
      <c r="B65" s="41">
        <f>B18/B35</f>
        <v>1.2952380952380953</v>
      </c>
      <c r="C65" s="41">
        <f t="shared" ref="C65:F65" si="16">C18/C35</f>
        <v>2.1923076923076925</v>
      </c>
      <c r="D65" s="41">
        <f t="shared" si="16"/>
        <v>1.1968466316292403</v>
      </c>
      <c r="E65" s="41">
        <f t="shared" si="16"/>
        <v>1.5425790754257906</v>
      </c>
      <c r="F65" s="41">
        <f t="shared" si="16"/>
        <v>1.0931372549019607</v>
      </c>
    </row>
    <row r="66" spans="1:6" x14ac:dyDescent="0.25">
      <c r="A66" s="5" t="s">
        <v>58</v>
      </c>
      <c r="B66" s="40">
        <f>(B18-B16)/B35</f>
        <v>1.0095238095238095</v>
      </c>
      <c r="C66" s="40">
        <f t="shared" ref="C66:F66" si="17">(C18-C16)/C35</f>
        <v>1.8557692307692308</v>
      </c>
      <c r="D66" s="40">
        <f t="shared" si="17"/>
        <v>1.0152890587673196</v>
      </c>
      <c r="E66" s="40">
        <f t="shared" si="17"/>
        <v>1.3479318734793186</v>
      </c>
      <c r="F66" s="40">
        <f t="shared" si="17"/>
        <v>0.94607843137254899</v>
      </c>
    </row>
    <row r="67" spans="1:6" x14ac:dyDescent="0.25">
      <c r="A67" s="5" t="s">
        <v>59</v>
      </c>
      <c r="B67" s="15">
        <f>B18-B35</f>
        <v>310</v>
      </c>
      <c r="C67" s="15">
        <f t="shared" ref="C67:F67" si="18">C18-C35</f>
        <v>1240</v>
      </c>
      <c r="D67" s="15">
        <f t="shared" si="18"/>
        <v>412</v>
      </c>
      <c r="E67" s="15">
        <f t="shared" si="18"/>
        <v>1115</v>
      </c>
      <c r="F67" s="15">
        <f t="shared" si="18"/>
        <v>285</v>
      </c>
    </row>
    <row r="68" spans="1:6" x14ac:dyDescent="0.25">
      <c r="A68" s="5" t="s">
        <v>60</v>
      </c>
      <c r="B68" s="41">
        <f>B53/B14</f>
        <v>21.888888888888889</v>
      </c>
      <c r="C68" s="61">
        <f t="shared" ref="C68:F68" si="19">C53/C14</f>
        <v>23.74</v>
      </c>
      <c r="D68" s="61">
        <f t="shared" si="19"/>
        <v>22.327272727272728</v>
      </c>
      <c r="E68" s="41">
        <f t="shared" si="19"/>
        <v>19</v>
      </c>
      <c r="F68" s="61">
        <f t="shared" si="19"/>
        <v>18.426666666666666</v>
      </c>
    </row>
    <row r="69" spans="1:6" x14ac:dyDescent="0.25">
      <c r="A69" s="5" t="s">
        <v>61</v>
      </c>
      <c r="B69" s="61">
        <f>360/B68</f>
        <v>16.446700507614214</v>
      </c>
      <c r="C69" s="61">
        <f t="shared" ref="C69:F69" si="20">360/C68</f>
        <v>15.164279696714408</v>
      </c>
      <c r="D69" s="61">
        <f t="shared" si="20"/>
        <v>16.123778501628664</v>
      </c>
      <c r="E69" s="61">
        <f t="shared" si="20"/>
        <v>18.94736842105263</v>
      </c>
      <c r="F69" s="61">
        <f t="shared" si="20"/>
        <v>19.536903039073806</v>
      </c>
    </row>
    <row r="70" spans="1:6" x14ac:dyDescent="0.25">
      <c r="A70" s="5" t="s">
        <v>62</v>
      </c>
      <c r="B70" s="41">
        <f>B54/B16</f>
        <v>26.666666666666668</v>
      </c>
      <c r="C70" s="41">
        <f t="shared" ref="C70:F70" si="21">C54/C16</f>
        <v>24.285714285714285</v>
      </c>
      <c r="D70" s="41">
        <f t="shared" si="21"/>
        <v>23.684210526315791</v>
      </c>
      <c r="E70" s="41">
        <f t="shared" si="21"/>
        <v>23</v>
      </c>
      <c r="F70" s="41">
        <f t="shared" si="21"/>
        <v>21.111111111111111</v>
      </c>
    </row>
    <row r="71" spans="1:6" x14ac:dyDescent="0.25">
      <c r="A71" s="5" t="s">
        <v>63</v>
      </c>
      <c r="B71" s="5">
        <f>360/B70</f>
        <v>13.5</v>
      </c>
      <c r="C71" s="61">
        <f t="shared" ref="C71:F71" si="22">360/C70</f>
        <v>14.823529411764707</v>
      </c>
      <c r="D71" s="61">
        <f t="shared" si="22"/>
        <v>15.2</v>
      </c>
      <c r="E71" s="61">
        <f t="shared" si="22"/>
        <v>15.652173913043478</v>
      </c>
      <c r="F71" s="61">
        <f t="shared" si="22"/>
        <v>17.05263157894737</v>
      </c>
    </row>
    <row r="72" spans="1:6" x14ac:dyDescent="0.25">
      <c r="A72" s="5" t="s">
        <v>64</v>
      </c>
      <c r="B72" s="41">
        <f>B53/B27</f>
        <v>2.7060439560439562</v>
      </c>
      <c r="C72" s="41">
        <f t="shared" ref="C72:F72" si="23">C53/C27</f>
        <v>2.3931451612903225</v>
      </c>
      <c r="D72" s="41">
        <f t="shared" si="23"/>
        <v>2.0398671096345513</v>
      </c>
      <c r="E72" s="41">
        <f t="shared" si="23"/>
        <v>1.8692902319044273</v>
      </c>
      <c r="F72" s="41">
        <f t="shared" si="23"/>
        <v>1.7526949904882689</v>
      </c>
    </row>
    <row r="73" spans="1:6" x14ac:dyDescent="0.25">
      <c r="A73" s="5" t="s">
        <v>65</v>
      </c>
      <c r="B73" s="15">
        <f>360/B72</f>
        <v>133.03553299492384</v>
      </c>
      <c r="C73" s="15">
        <f t="shared" ref="C73:F73" si="24">360/C72</f>
        <v>150.42965459140692</v>
      </c>
      <c r="D73" s="15">
        <f t="shared" si="24"/>
        <v>176.48208469055376</v>
      </c>
      <c r="E73" s="15">
        <f t="shared" si="24"/>
        <v>192.58646616541353</v>
      </c>
      <c r="F73" s="15">
        <f t="shared" si="24"/>
        <v>205.39797395079594</v>
      </c>
    </row>
    <row r="74" spans="1:6" x14ac:dyDescent="0.25">
      <c r="A74" s="5" t="s">
        <v>66</v>
      </c>
      <c r="B74" s="40">
        <f>B53/B26</f>
        <v>4.3201754385964914</v>
      </c>
      <c r="C74" s="40">
        <f t="shared" ref="C74:F74" si="25">C53/C26</f>
        <v>4.4291044776119399</v>
      </c>
      <c r="D74" s="40">
        <f t="shared" si="25"/>
        <v>3.4935988620199145</v>
      </c>
      <c r="E74" s="40">
        <f t="shared" si="25"/>
        <v>3.3713561470215461</v>
      </c>
      <c r="F74" s="40">
        <f t="shared" si="25"/>
        <v>3.0440528634361232</v>
      </c>
    </row>
    <row r="75" spans="1:6" x14ac:dyDescent="0.25">
      <c r="A75" s="5" t="s">
        <v>67</v>
      </c>
      <c r="B75" s="41">
        <f>360/B74</f>
        <v>83.329949238578678</v>
      </c>
      <c r="C75" s="41">
        <f t="shared" ref="C75:F75" si="26">360/C74</f>
        <v>81.280539174389219</v>
      </c>
      <c r="D75" s="41">
        <f t="shared" si="26"/>
        <v>103.04560260586319</v>
      </c>
      <c r="E75" s="41">
        <f t="shared" si="26"/>
        <v>106.78195488721805</v>
      </c>
      <c r="F75" s="41">
        <f t="shared" si="26"/>
        <v>118.26338639652678</v>
      </c>
    </row>
    <row r="76" spans="1:6" x14ac:dyDescent="0.25">
      <c r="A76" s="5" t="s">
        <v>68</v>
      </c>
      <c r="B76" s="5"/>
      <c r="C76" s="5"/>
      <c r="D76" s="5"/>
    </row>
    <row r="77" spans="1:6" x14ac:dyDescent="0.25">
      <c r="A77" s="6" t="s">
        <v>69</v>
      </c>
      <c r="B77" s="5"/>
      <c r="C77" s="5"/>
      <c r="D77" s="5"/>
    </row>
    <row r="78" spans="1:6" x14ac:dyDescent="0.25">
      <c r="A78" s="5" t="s">
        <v>70</v>
      </c>
      <c r="B78" s="5"/>
      <c r="C78" s="5"/>
      <c r="D78" s="5"/>
    </row>
    <row r="79" spans="1:6" x14ac:dyDescent="0.25">
      <c r="A79" s="5" t="s">
        <v>71</v>
      </c>
      <c r="B79" s="5"/>
      <c r="C79" s="5"/>
      <c r="D79" s="5"/>
    </row>
    <row r="80" spans="1:6" x14ac:dyDescent="0.25">
      <c r="A80" s="5" t="s">
        <v>72</v>
      </c>
      <c r="B80" s="5"/>
      <c r="C80" s="5"/>
      <c r="D80" s="5"/>
    </row>
    <row r="81" spans="1:6" s="5" customFormat="1" x14ac:dyDescent="0.25">
      <c r="A81" s="5" t="s">
        <v>73</v>
      </c>
    </row>
    <row r="82" spans="1:6" s="5" customFormat="1" x14ac:dyDescent="0.25">
      <c r="A82" s="5" t="s">
        <v>74</v>
      </c>
      <c r="B82" s="15">
        <f>B63+B62+B60+B46+50</f>
        <v>900</v>
      </c>
      <c r="C82" s="15">
        <f>C63+C62+C60+C46+B25-C25</f>
        <v>2390</v>
      </c>
      <c r="D82" s="15">
        <f t="shared" ref="D82:F82" si="27">D63+D62+D60+D46+C25-D25</f>
        <v>1217</v>
      </c>
      <c r="E82" s="15">
        <f t="shared" si="27"/>
        <v>2580</v>
      </c>
      <c r="F82" s="15">
        <f t="shared" si="27"/>
        <v>2385</v>
      </c>
    </row>
    <row r="83" spans="1:6" s="5" customFormat="1" x14ac:dyDescent="0.25"/>
    <row r="84" spans="1:6" s="5" customFormat="1" x14ac:dyDescent="0.25"/>
    <row r="85" spans="1:6" s="5" customFormat="1" x14ac:dyDescent="0.25"/>
    <row r="86" spans="1:6" s="5" customFormat="1" x14ac:dyDescent="0.25"/>
    <row r="87" spans="1:6" s="5" customFormat="1" x14ac:dyDescent="0.25"/>
    <row r="88" spans="1:6" s="5" customFormat="1" x14ac:dyDescent="0.25"/>
    <row r="89" spans="1:6" s="5" customFormat="1" x14ac:dyDescent="0.25"/>
    <row r="90" spans="1:6" s="5" customFormat="1" x14ac:dyDescent="0.25"/>
    <row r="91" spans="1:6" s="5" customFormat="1" x14ac:dyDescent="0.25"/>
    <row r="92" spans="1:6" s="5" customFormat="1" x14ac:dyDescent="0.25"/>
    <row r="93" spans="1:6" s="5" customFormat="1" x14ac:dyDescent="0.25"/>
    <row r="94" spans="1:6" s="5" customFormat="1" x14ac:dyDescent="0.25"/>
    <row r="95" spans="1:6" s="5" customFormat="1" x14ac:dyDescent="0.25"/>
    <row r="96" spans="1: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  <row r="145" s="5" customFormat="1" x14ac:dyDescent="0.25"/>
    <row r="146" s="5" customFormat="1" x14ac:dyDescent="0.25"/>
    <row r="147" s="5" customFormat="1" x14ac:dyDescent="0.25"/>
    <row r="148" s="5" customFormat="1" x14ac:dyDescent="0.25"/>
    <row r="149" s="5" customFormat="1" x14ac:dyDescent="0.25"/>
    <row r="150" s="5" customFormat="1" x14ac:dyDescent="0.25"/>
    <row r="151" s="5" customFormat="1" x14ac:dyDescent="0.25"/>
    <row r="152" s="5" customFormat="1" x14ac:dyDescent="0.25"/>
    <row r="153" s="5" customFormat="1" x14ac:dyDescent="0.25"/>
    <row r="154" s="5" customFormat="1" x14ac:dyDescent="0.25"/>
  </sheetData>
  <mergeCells count="3">
    <mergeCell ref="A7:F7"/>
    <mergeCell ref="A8:F8"/>
    <mergeCell ref="A9:F9"/>
  </mergeCells>
  <printOptions gridLines="1"/>
  <pageMargins left="0.89" right="0.75" top="0.19" bottom="0.46" header="0.18" footer="0"/>
  <pageSetup scale="92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153"/>
  <sheetViews>
    <sheetView topLeftCell="A10" zoomScale="140" zoomScaleNormal="140" workbookViewId="0">
      <selection activeCell="D15" sqref="D15"/>
    </sheetView>
  </sheetViews>
  <sheetFormatPr baseColWidth="10" defaultColWidth="11.44140625" defaultRowHeight="13.8" x14ac:dyDescent="0.25"/>
  <cols>
    <col min="1" max="1" width="34.88671875" style="6" customWidth="1"/>
    <col min="2" max="2" width="9" style="6" customWidth="1"/>
    <col min="3" max="3" width="10.44140625" style="6" customWidth="1"/>
    <col min="4" max="4" width="11.44140625" style="6" customWidth="1"/>
    <col min="5" max="64" width="11.44140625" style="5" customWidth="1"/>
    <col min="65" max="16384" width="11.44140625" style="6"/>
  </cols>
  <sheetData>
    <row r="1" spans="1:9" ht="15" customHeight="1" x14ac:dyDescent="0.25">
      <c r="A1" s="5"/>
      <c r="B1" s="5"/>
      <c r="C1" s="5"/>
      <c r="D1" s="5"/>
    </row>
    <row r="2" spans="1:9" ht="18" customHeight="1" x14ac:dyDescent="0.25">
      <c r="A2" s="6" t="s">
        <v>56</v>
      </c>
      <c r="B2" s="44">
        <f>B26+50</f>
        <v>-250</v>
      </c>
      <c r="H2" s="17"/>
      <c r="I2" s="9"/>
    </row>
    <row r="3" spans="1:9" ht="18" customHeight="1" x14ac:dyDescent="0.25">
      <c r="H3" s="17"/>
      <c r="I3" s="9"/>
    </row>
    <row r="4" spans="1:9" ht="18" customHeight="1" x14ac:dyDescent="0.25">
      <c r="H4" s="17"/>
      <c r="I4" s="9"/>
    </row>
    <row r="5" spans="1:9" ht="13.5" customHeight="1" x14ac:dyDescent="0.25">
      <c r="H5" s="17"/>
      <c r="I5" s="9"/>
    </row>
    <row r="6" spans="1:9" ht="15.9" customHeight="1" x14ac:dyDescent="0.25">
      <c r="H6" s="17"/>
      <c r="I6" s="9"/>
    </row>
    <row r="7" spans="1:9" ht="15.9" customHeight="1" x14ac:dyDescent="0.25">
      <c r="H7" s="17"/>
      <c r="I7" s="9"/>
    </row>
    <row r="8" spans="1:9" ht="15.9" customHeight="1" x14ac:dyDescent="0.25">
      <c r="A8" s="57" t="s">
        <v>51</v>
      </c>
      <c r="B8" s="58"/>
      <c r="C8" s="58"/>
      <c r="D8" s="58"/>
      <c r="E8" s="58"/>
      <c r="F8" s="58"/>
      <c r="H8" s="17"/>
      <c r="I8" s="26"/>
    </row>
    <row r="9" spans="1:9" ht="15.9" customHeight="1" x14ac:dyDescent="0.25">
      <c r="A9" s="57" t="s">
        <v>22</v>
      </c>
      <c r="B9" s="58"/>
      <c r="C9" s="58"/>
      <c r="D9" s="58"/>
      <c r="E9" s="58"/>
      <c r="F9" s="58"/>
      <c r="H9" s="17"/>
      <c r="I9" s="9"/>
    </row>
    <row r="10" spans="1:9" ht="15.9" customHeight="1" x14ac:dyDescent="0.25">
      <c r="A10" s="59" t="s">
        <v>53</v>
      </c>
      <c r="B10" s="60"/>
      <c r="C10" s="60"/>
      <c r="D10" s="60"/>
      <c r="E10" s="60"/>
      <c r="F10" s="60"/>
      <c r="H10" s="17"/>
      <c r="I10" s="9"/>
    </row>
    <row r="11" spans="1:9" ht="15.9" customHeight="1" x14ac:dyDescent="0.25">
      <c r="A11" s="14" t="s">
        <v>54</v>
      </c>
      <c r="B11" s="43">
        <v>2018</v>
      </c>
      <c r="C11" s="1">
        <v>2019</v>
      </c>
      <c r="D11" s="1">
        <v>2020</v>
      </c>
      <c r="E11" s="1">
        <v>2021</v>
      </c>
      <c r="F11" s="45">
        <v>2022</v>
      </c>
      <c r="H11" s="17"/>
      <c r="I11" s="9"/>
    </row>
    <row r="12" spans="1:9" ht="15.9" customHeight="1" x14ac:dyDescent="0.25">
      <c r="A12" s="13" t="s">
        <v>8</v>
      </c>
      <c r="B12" s="3"/>
      <c r="C12" s="3"/>
      <c r="D12" s="4"/>
      <c r="H12" s="11"/>
      <c r="I12" s="11"/>
    </row>
    <row r="13" spans="1:9" ht="15.9" customHeight="1" x14ac:dyDescent="0.25">
      <c r="A13" s="2" t="s">
        <v>52</v>
      </c>
      <c r="B13" s="3"/>
      <c r="C13" s="3"/>
      <c r="D13" s="4"/>
    </row>
    <row r="14" spans="1:9" ht="15.9" customHeight="1" x14ac:dyDescent="0.25">
      <c r="A14" s="7" t="s">
        <v>23</v>
      </c>
      <c r="B14" s="17">
        <v>500</v>
      </c>
      <c r="C14" s="17">
        <v>700</v>
      </c>
      <c r="D14" s="18">
        <v>1200</v>
      </c>
      <c r="E14" s="15">
        <v>1450</v>
      </c>
      <c r="F14" s="15">
        <v>1400</v>
      </c>
    </row>
    <row r="15" spans="1:9" ht="15.9" customHeight="1" x14ac:dyDescent="0.25">
      <c r="A15" s="7" t="s">
        <v>10</v>
      </c>
      <c r="B15" s="17">
        <v>350</v>
      </c>
      <c r="C15" s="17">
        <v>400</v>
      </c>
      <c r="D15" s="18">
        <v>600</v>
      </c>
      <c r="E15" s="15">
        <v>800</v>
      </c>
      <c r="F15" s="15">
        <v>1000</v>
      </c>
    </row>
    <row r="16" spans="1:9" ht="15.9" customHeight="1" x14ac:dyDescent="0.25">
      <c r="A16" s="7" t="s">
        <v>11</v>
      </c>
      <c r="B16" s="17">
        <v>100</v>
      </c>
      <c r="C16" s="17">
        <v>80</v>
      </c>
      <c r="D16" s="18">
        <v>60</v>
      </c>
      <c r="E16" s="15">
        <v>60</v>
      </c>
      <c r="F16" s="15">
        <v>40</v>
      </c>
    </row>
    <row r="17" spans="1:6" ht="15.9" customHeight="1" x14ac:dyDescent="0.25">
      <c r="A17" s="7" t="s">
        <v>12</v>
      </c>
      <c r="B17" s="17">
        <v>800</v>
      </c>
      <c r="C17" s="17">
        <v>950</v>
      </c>
      <c r="D17" s="18">
        <v>1000</v>
      </c>
      <c r="E17" s="15">
        <v>900</v>
      </c>
      <c r="F17" s="15">
        <v>950</v>
      </c>
    </row>
    <row r="18" spans="1:6" ht="15.9" customHeight="1" x14ac:dyDescent="0.25">
      <c r="A18" s="7" t="s">
        <v>24</v>
      </c>
      <c r="B18" s="19">
        <v>10</v>
      </c>
      <c r="C18" s="19">
        <v>50</v>
      </c>
      <c r="D18" s="20">
        <v>15</v>
      </c>
      <c r="E18" s="15">
        <v>10</v>
      </c>
      <c r="F18" s="15">
        <v>5</v>
      </c>
    </row>
    <row r="19" spans="1:6" ht="15.9" customHeight="1" x14ac:dyDescent="0.25">
      <c r="A19" s="7" t="s">
        <v>13</v>
      </c>
      <c r="B19" s="17">
        <f>SUM(B14:B18)</f>
        <v>1760</v>
      </c>
      <c r="C19" s="17">
        <f>SUM(C14:C18)</f>
        <v>2180</v>
      </c>
      <c r="D19" s="23">
        <f>SUM(D14:D18)</f>
        <v>2875</v>
      </c>
      <c r="E19" s="23">
        <f t="shared" ref="E19:F19" si="0">SUM(E14:E18)</f>
        <v>3220</v>
      </c>
      <c r="F19" s="23">
        <f t="shared" si="0"/>
        <v>3395</v>
      </c>
    </row>
    <row r="20" spans="1:6" ht="15.9" customHeight="1" x14ac:dyDescent="0.25">
      <c r="A20" s="2" t="s">
        <v>14</v>
      </c>
      <c r="B20" s="17"/>
      <c r="C20" s="17"/>
      <c r="D20" s="18" t="s">
        <v>9</v>
      </c>
    </row>
    <row r="21" spans="1:6" ht="15.9" customHeight="1" x14ac:dyDescent="0.25">
      <c r="A21" s="7" t="s">
        <v>25</v>
      </c>
      <c r="B21" s="17">
        <v>100</v>
      </c>
      <c r="C21" s="17">
        <v>100</v>
      </c>
      <c r="D21" s="18">
        <v>100</v>
      </c>
      <c r="E21" s="15">
        <v>150</v>
      </c>
      <c r="F21" s="15">
        <v>250</v>
      </c>
    </row>
    <row r="22" spans="1:6" ht="15.9" customHeight="1" x14ac:dyDescent="0.25">
      <c r="A22" s="10" t="s">
        <v>26</v>
      </c>
      <c r="B22" s="17">
        <v>280</v>
      </c>
      <c r="C22" s="17">
        <v>280</v>
      </c>
      <c r="D22" s="18">
        <v>310</v>
      </c>
      <c r="E22" s="15">
        <v>310</v>
      </c>
      <c r="F22" s="15">
        <v>400</v>
      </c>
    </row>
    <row r="23" spans="1:6" ht="15.9" customHeight="1" x14ac:dyDescent="0.25">
      <c r="A23" s="7" t="s">
        <v>27</v>
      </c>
      <c r="B23" s="17">
        <v>2000</v>
      </c>
      <c r="C23" s="17">
        <v>2400</v>
      </c>
      <c r="D23" s="18">
        <v>2600</v>
      </c>
      <c r="E23" s="15">
        <v>2800</v>
      </c>
      <c r="F23" s="15">
        <v>3000</v>
      </c>
    </row>
    <row r="24" spans="1:6" ht="15.9" customHeight="1" x14ac:dyDescent="0.25">
      <c r="A24" s="7" t="s">
        <v>28</v>
      </c>
      <c r="B24" s="17">
        <v>120</v>
      </c>
      <c r="C24" s="17">
        <v>140</v>
      </c>
      <c r="D24" s="18">
        <v>160</v>
      </c>
      <c r="E24" s="15">
        <v>160</v>
      </c>
      <c r="F24" s="15">
        <v>170</v>
      </c>
    </row>
    <row r="25" spans="1:6" ht="15.9" customHeight="1" x14ac:dyDescent="0.25">
      <c r="A25" s="7" t="s">
        <v>15</v>
      </c>
      <c r="B25" s="17">
        <v>80</v>
      </c>
      <c r="C25" s="17">
        <v>80</v>
      </c>
      <c r="D25" s="18">
        <v>95</v>
      </c>
      <c r="E25" s="15">
        <v>95</v>
      </c>
      <c r="F25" s="15">
        <v>120</v>
      </c>
    </row>
    <row r="26" spans="1:6" ht="15.9" customHeight="1" x14ac:dyDescent="0.25">
      <c r="A26" s="8" t="s">
        <v>29</v>
      </c>
      <c r="B26" s="19">
        <v>-300</v>
      </c>
      <c r="C26" s="19">
        <v>-320</v>
      </c>
      <c r="D26" s="20">
        <v>-350</v>
      </c>
      <c r="E26" s="15">
        <v>-370</v>
      </c>
      <c r="F26" s="15">
        <v>-400</v>
      </c>
    </row>
    <row r="27" spans="1:6" ht="15.9" customHeight="1" x14ac:dyDescent="0.25">
      <c r="A27" s="7" t="s">
        <v>30</v>
      </c>
      <c r="B27" s="24">
        <f>SUM(B21:B26)</f>
        <v>2280</v>
      </c>
      <c r="C27" s="24">
        <f>SUM(C21:C26)</f>
        <v>2680</v>
      </c>
      <c r="D27" s="25">
        <f>SUM(D21:D26)</f>
        <v>2915</v>
      </c>
      <c r="E27" s="25">
        <f t="shared" ref="E27:F27" si="1">SUM(E21:E26)</f>
        <v>3145</v>
      </c>
      <c r="F27" s="25">
        <f t="shared" si="1"/>
        <v>3540</v>
      </c>
    </row>
    <row r="28" spans="1:6" ht="15.9" customHeight="1" thickBot="1" x14ac:dyDescent="0.3">
      <c r="A28" s="10" t="s">
        <v>31</v>
      </c>
      <c r="B28" s="21">
        <f>B19+B27</f>
        <v>4040</v>
      </c>
      <c r="C28" s="21">
        <f>C19+C27</f>
        <v>4860</v>
      </c>
      <c r="D28" s="22">
        <f>D19+D27</f>
        <v>5790</v>
      </c>
      <c r="E28" s="22">
        <f t="shared" ref="E28:F28" si="2">E19+E27</f>
        <v>6365</v>
      </c>
      <c r="F28" s="22">
        <f t="shared" si="2"/>
        <v>6935</v>
      </c>
    </row>
    <row r="29" spans="1:6" ht="15.9" customHeight="1" thickTop="1" x14ac:dyDescent="0.25">
      <c r="A29" s="2" t="s">
        <v>32</v>
      </c>
      <c r="B29" s="17"/>
      <c r="C29" s="17"/>
      <c r="D29" s="18"/>
      <c r="E29" s="15"/>
      <c r="F29" s="15"/>
    </row>
    <row r="30" spans="1:6" ht="15.9" customHeight="1" x14ac:dyDescent="0.25">
      <c r="A30" s="10" t="s">
        <v>33</v>
      </c>
      <c r="B30" s="17"/>
      <c r="C30" s="17"/>
      <c r="D30" s="18"/>
      <c r="E30" s="15"/>
      <c r="F30" s="15"/>
    </row>
    <row r="31" spans="1:6" ht="15.9" customHeight="1" x14ac:dyDescent="0.25">
      <c r="A31" s="2" t="s">
        <v>38</v>
      </c>
      <c r="B31" s="17"/>
      <c r="C31" s="17"/>
      <c r="D31" s="18"/>
      <c r="E31" s="15"/>
      <c r="F31" s="15"/>
    </row>
    <row r="32" spans="1:6" ht="15.9" customHeight="1" x14ac:dyDescent="0.25">
      <c r="A32" s="7" t="s">
        <v>34</v>
      </c>
      <c r="B32" s="17">
        <v>60</v>
      </c>
      <c r="C32" s="17">
        <v>100</v>
      </c>
      <c r="D32" s="18">
        <v>90</v>
      </c>
      <c r="E32" s="15">
        <v>120</v>
      </c>
      <c r="F32" s="15">
        <v>110</v>
      </c>
    </row>
    <row r="33" spans="1:6" ht="15.9" customHeight="1" x14ac:dyDescent="0.25">
      <c r="A33" s="7" t="s">
        <v>40</v>
      </c>
      <c r="B33" s="17">
        <v>800</v>
      </c>
      <c r="C33" s="17">
        <v>700</v>
      </c>
      <c r="D33" s="18">
        <v>1500</v>
      </c>
      <c r="E33" s="15">
        <v>1800</v>
      </c>
      <c r="F33" s="15">
        <v>2300</v>
      </c>
    </row>
    <row r="34" spans="1:6" ht="15.9" customHeight="1" x14ac:dyDescent="0.25">
      <c r="A34" s="7" t="s">
        <v>36</v>
      </c>
      <c r="B34" s="17">
        <v>50</v>
      </c>
      <c r="C34" s="17">
        <v>95</v>
      </c>
      <c r="D34" s="18">
        <v>50</v>
      </c>
      <c r="E34" s="15">
        <v>55</v>
      </c>
      <c r="F34" s="15">
        <v>75</v>
      </c>
    </row>
    <row r="35" spans="1:6" ht="15.9" customHeight="1" x14ac:dyDescent="0.25">
      <c r="A35" s="7" t="s">
        <v>35</v>
      </c>
      <c r="B35" s="19">
        <v>40</v>
      </c>
      <c r="C35" s="19">
        <v>45</v>
      </c>
      <c r="D35" s="20">
        <v>53</v>
      </c>
      <c r="E35" s="32">
        <v>50</v>
      </c>
      <c r="F35" s="16">
        <v>85</v>
      </c>
    </row>
    <row r="36" spans="1:6" ht="15.9" customHeight="1" thickBot="1" x14ac:dyDescent="0.3">
      <c r="A36" s="7" t="s">
        <v>37</v>
      </c>
      <c r="B36" s="29">
        <f>SUM(B32:B35)</f>
        <v>950</v>
      </c>
      <c r="C36" s="29">
        <f>SUM(C32:C35)</f>
        <v>940</v>
      </c>
      <c r="D36" s="29">
        <f>SUM(D32:D35)</f>
        <v>1693</v>
      </c>
      <c r="E36" s="29">
        <f t="shared" ref="E36:F36" si="3">SUM(E32:E35)</f>
        <v>2025</v>
      </c>
      <c r="F36" s="29">
        <f t="shared" si="3"/>
        <v>2570</v>
      </c>
    </row>
    <row r="37" spans="1:6" ht="15.9" customHeight="1" thickTop="1" x14ac:dyDescent="0.25">
      <c r="A37" s="2" t="s">
        <v>39</v>
      </c>
      <c r="B37" s="17"/>
      <c r="C37" s="17"/>
      <c r="D37" s="18"/>
      <c r="E37" s="15"/>
      <c r="F37" s="15"/>
    </row>
    <row r="38" spans="1:6" ht="15.9" customHeight="1" x14ac:dyDescent="0.25">
      <c r="A38" s="7" t="s">
        <v>40</v>
      </c>
      <c r="B38" s="17">
        <v>1800</v>
      </c>
      <c r="C38" s="17">
        <v>2000</v>
      </c>
      <c r="D38" s="18">
        <v>2500</v>
      </c>
      <c r="E38" s="15">
        <v>2300</v>
      </c>
      <c r="F38" s="15">
        <v>2500</v>
      </c>
    </row>
    <row r="39" spans="1:6" ht="15.9" customHeight="1" x14ac:dyDescent="0.25">
      <c r="A39" s="7" t="s">
        <v>41</v>
      </c>
      <c r="B39" s="17">
        <v>80</v>
      </c>
      <c r="C39" s="17">
        <v>100</v>
      </c>
      <c r="D39" s="18">
        <v>120</v>
      </c>
      <c r="E39" s="15">
        <v>150</v>
      </c>
      <c r="F39" s="15">
        <v>170</v>
      </c>
    </row>
    <row r="40" spans="1:6" ht="15.9" customHeight="1" x14ac:dyDescent="0.25">
      <c r="A40" s="7" t="s">
        <v>42</v>
      </c>
      <c r="B40" s="19">
        <v>40</v>
      </c>
      <c r="C40" s="19">
        <v>20</v>
      </c>
      <c r="D40" s="20">
        <v>20</v>
      </c>
      <c r="E40" s="15">
        <v>50</v>
      </c>
      <c r="F40" s="15">
        <v>20</v>
      </c>
    </row>
    <row r="41" spans="1:6" ht="15.9" customHeight="1" x14ac:dyDescent="0.25">
      <c r="A41" s="7" t="s">
        <v>43</v>
      </c>
      <c r="B41" s="24">
        <f>SUM(B38:B40)</f>
        <v>1920</v>
      </c>
      <c r="C41" s="24">
        <f t="shared" ref="C41:F41" si="4">SUM(C38:C40)</f>
        <v>2120</v>
      </c>
      <c r="D41" s="24">
        <f t="shared" si="4"/>
        <v>2640</v>
      </c>
      <c r="E41" s="24">
        <f t="shared" si="4"/>
        <v>2500</v>
      </c>
      <c r="F41" s="24">
        <f t="shared" si="4"/>
        <v>2690</v>
      </c>
    </row>
    <row r="42" spans="1:6" ht="15.9" customHeight="1" thickBot="1" x14ac:dyDescent="0.3">
      <c r="A42" s="7" t="s">
        <v>44</v>
      </c>
      <c r="B42" s="21">
        <f>B36+B41</f>
        <v>2870</v>
      </c>
      <c r="C42" s="21">
        <f>C36+C41</f>
        <v>3060</v>
      </c>
      <c r="D42" s="22">
        <f>D36+D41</f>
        <v>4333</v>
      </c>
      <c r="E42" s="22">
        <f t="shared" ref="E42:F42" si="5">E36+E41</f>
        <v>4525</v>
      </c>
      <c r="F42" s="22">
        <f t="shared" si="5"/>
        <v>5260</v>
      </c>
    </row>
    <row r="43" spans="1:6" ht="15.9" customHeight="1" thickTop="1" x14ac:dyDescent="0.25">
      <c r="A43" s="2" t="s">
        <v>45</v>
      </c>
      <c r="B43" s="17"/>
      <c r="C43" s="17"/>
      <c r="D43" s="18"/>
    </row>
    <row r="44" spans="1:6" x14ac:dyDescent="0.25">
      <c r="A44" s="7" t="s">
        <v>46</v>
      </c>
      <c r="B44" s="17">
        <v>400</v>
      </c>
      <c r="C44" s="17">
        <v>400</v>
      </c>
      <c r="D44" s="18">
        <v>440</v>
      </c>
      <c r="E44" s="5">
        <v>440</v>
      </c>
      <c r="F44" s="5">
        <v>440</v>
      </c>
    </row>
    <row r="45" spans="1:6" x14ac:dyDescent="0.25">
      <c r="A45" s="7" t="s">
        <v>47</v>
      </c>
      <c r="B45" s="17">
        <v>80</v>
      </c>
      <c r="C45" s="17">
        <v>150</v>
      </c>
      <c r="D45" s="18">
        <v>120</v>
      </c>
      <c r="E45" s="5">
        <v>140</v>
      </c>
      <c r="F45" s="5">
        <v>250</v>
      </c>
    </row>
    <row r="46" spans="1:6" x14ac:dyDescent="0.25">
      <c r="A46" s="7" t="s">
        <v>48</v>
      </c>
      <c r="B46" s="19">
        <f>B64</f>
        <v>620</v>
      </c>
      <c r="C46" s="19">
        <f t="shared" ref="C46:F46" si="6">C64</f>
        <v>1220</v>
      </c>
      <c r="D46" s="19">
        <f t="shared" si="6"/>
        <v>1080</v>
      </c>
      <c r="E46" s="19">
        <f t="shared" si="6"/>
        <v>1440</v>
      </c>
      <c r="F46" s="19">
        <f t="shared" si="6"/>
        <v>1480</v>
      </c>
    </row>
    <row r="47" spans="1:6" x14ac:dyDescent="0.25">
      <c r="A47" s="7" t="s">
        <v>55</v>
      </c>
      <c r="B47" s="19">
        <f>B28-B42-SUM(B44:B46)</f>
        <v>70</v>
      </c>
      <c r="C47" s="19">
        <f t="shared" ref="C47:F47" si="7">C28-C42-SUM(C44:C46)</f>
        <v>30</v>
      </c>
      <c r="D47" s="19">
        <f t="shared" si="7"/>
        <v>-183</v>
      </c>
      <c r="E47" s="19">
        <f t="shared" si="7"/>
        <v>-180</v>
      </c>
      <c r="F47" s="19">
        <f t="shared" si="7"/>
        <v>-495</v>
      </c>
    </row>
    <row r="48" spans="1:6" x14ac:dyDescent="0.25">
      <c r="A48" s="7" t="s">
        <v>49</v>
      </c>
      <c r="B48" s="24">
        <f>SUM(B44:B47)</f>
        <v>1170</v>
      </c>
      <c r="C48" s="24">
        <f t="shared" ref="C48:F48" si="8">SUM(C44:C47)</f>
        <v>1800</v>
      </c>
      <c r="D48" s="24">
        <f t="shared" si="8"/>
        <v>1457</v>
      </c>
      <c r="E48" s="24">
        <f t="shared" si="8"/>
        <v>1840</v>
      </c>
      <c r="F48" s="24">
        <f t="shared" si="8"/>
        <v>1675</v>
      </c>
    </row>
    <row r="49" spans="1:6" ht="14.4" thickBot="1" x14ac:dyDescent="0.3">
      <c r="A49" s="12" t="s">
        <v>50</v>
      </c>
      <c r="B49" s="21">
        <f>B42+B48</f>
        <v>4040</v>
      </c>
      <c r="C49" s="21">
        <f>C42+C48</f>
        <v>4860</v>
      </c>
      <c r="D49" s="22">
        <f>D42+D48</f>
        <v>5790</v>
      </c>
      <c r="E49" s="22">
        <f t="shared" ref="E49:F49" si="9">E42+E48</f>
        <v>6365</v>
      </c>
      <c r="F49" s="22">
        <f t="shared" si="9"/>
        <v>6935</v>
      </c>
    </row>
    <row r="50" spans="1:6" ht="14.4" thickTop="1" x14ac:dyDescent="0.25">
      <c r="A50" s="5"/>
      <c r="B50" s="15"/>
      <c r="C50" s="15"/>
      <c r="D50" s="15"/>
    </row>
    <row r="51" spans="1:6" x14ac:dyDescent="0.25">
      <c r="A51" s="2" t="s">
        <v>1</v>
      </c>
      <c r="B51" s="17"/>
      <c r="C51" s="17"/>
      <c r="D51" s="18"/>
    </row>
    <row r="52" spans="1:6" x14ac:dyDescent="0.25">
      <c r="A52" s="7" t="s">
        <v>2</v>
      </c>
      <c r="B52" s="33">
        <v>5000</v>
      </c>
      <c r="C52" s="34">
        <v>7000</v>
      </c>
      <c r="D52" s="23">
        <v>7500</v>
      </c>
      <c r="E52" s="30">
        <v>8500</v>
      </c>
      <c r="F52" s="31">
        <v>9000</v>
      </c>
    </row>
    <row r="53" spans="1:6" x14ac:dyDescent="0.25">
      <c r="A53" s="8" t="s">
        <v>16</v>
      </c>
      <c r="B53" s="27">
        <v>150</v>
      </c>
      <c r="C53" s="19">
        <v>130</v>
      </c>
      <c r="D53" s="20">
        <v>220</v>
      </c>
      <c r="E53" s="35">
        <v>200</v>
      </c>
      <c r="F53" s="36">
        <v>180</v>
      </c>
    </row>
    <row r="54" spans="1:6" x14ac:dyDescent="0.25">
      <c r="A54" s="7" t="s">
        <v>3</v>
      </c>
      <c r="B54" s="17">
        <f>B52-B53</f>
        <v>4850</v>
      </c>
      <c r="C54" s="17">
        <f t="shared" ref="C54:F54" si="10">C52-C53</f>
        <v>6870</v>
      </c>
      <c r="D54" s="17">
        <f t="shared" si="10"/>
        <v>7280</v>
      </c>
      <c r="E54" s="17">
        <f t="shared" si="10"/>
        <v>8300</v>
      </c>
      <c r="F54" s="17">
        <f t="shared" si="10"/>
        <v>8820</v>
      </c>
    </row>
    <row r="55" spans="1:6" x14ac:dyDescent="0.25">
      <c r="A55" s="2" t="s">
        <v>4</v>
      </c>
      <c r="B55" s="37">
        <v>3000</v>
      </c>
      <c r="C55" s="24">
        <v>3600</v>
      </c>
      <c r="D55" s="25">
        <v>4000</v>
      </c>
      <c r="E55" s="38">
        <v>4200</v>
      </c>
      <c r="F55" s="39">
        <v>4500</v>
      </c>
    </row>
    <row r="56" spans="1:6" x14ac:dyDescent="0.25">
      <c r="A56" s="8" t="s">
        <v>17</v>
      </c>
      <c r="B56" s="17">
        <f>B54-B55</f>
        <v>1850</v>
      </c>
      <c r="C56" s="17">
        <f>C54-C55</f>
        <v>3270</v>
      </c>
      <c r="D56" s="23">
        <f>D54-D55</f>
        <v>3280</v>
      </c>
      <c r="E56" s="23">
        <f t="shared" ref="E56:F56" si="11">E54-E55</f>
        <v>4100</v>
      </c>
      <c r="F56" s="23">
        <f t="shared" si="11"/>
        <v>4320</v>
      </c>
    </row>
    <row r="57" spans="1:6" x14ac:dyDescent="0.25">
      <c r="A57" s="2" t="s">
        <v>5</v>
      </c>
      <c r="B57" s="17"/>
      <c r="C57" s="17"/>
      <c r="D57" s="18"/>
    </row>
    <row r="58" spans="1:6" x14ac:dyDescent="0.25">
      <c r="A58" s="7" t="s">
        <v>6</v>
      </c>
      <c r="B58" s="33">
        <v>300</v>
      </c>
      <c r="C58" s="34">
        <v>500</v>
      </c>
      <c r="D58" s="23">
        <v>800</v>
      </c>
      <c r="E58" s="30">
        <v>880</v>
      </c>
      <c r="F58" s="31">
        <v>900</v>
      </c>
    </row>
    <row r="59" spans="1:6" x14ac:dyDescent="0.25">
      <c r="A59" s="7" t="s">
        <v>7</v>
      </c>
      <c r="B59" s="27">
        <v>200</v>
      </c>
      <c r="C59" s="19">
        <v>500</v>
      </c>
      <c r="D59" s="20">
        <v>440</v>
      </c>
      <c r="E59" s="35">
        <v>500</v>
      </c>
      <c r="F59" s="36">
        <v>540</v>
      </c>
    </row>
    <row r="60" spans="1:6" x14ac:dyDescent="0.25">
      <c r="A60" s="7" t="s">
        <v>18</v>
      </c>
      <c r="B60" s="17">
        <f>B56-B58-B59</f>
        <v>1350</v>
      </c>
      <c r="C60" s="17">
        <f>C56-C58-C59</f>
        <v>2270</v>
      </c>
      <c r="D60" s="23">
        <f>D56-D58-D59</f>
        <v>2040</v>
      </c>
      <c r="E60" s="23">
        <f t="shared" ref="E60:F60" si="12">E56-E58-E59</f>
        <v>2720</v>
      </c>
      <c r="F60" s="23">
        <f t="shared" si="12"/>
        <v>2880</v>
      </c>
    </row>
    <row r="61" spans="1:6" x14ac:dyDescent="0.25">
      <c r="A61" s="7" t="s">
        <v>0</v>
      </c>
      <c r="B61" s="37">
        <v>400</v>
      </c>
      <c r="C61" s="24">
        <v>400</v>
      </c>
      <c r="D61" s="25">
        <v>380</v>
      </c>
      <c r="E61" s="38">
        <v>500</v>
      </c>
      <c r="F61" s="39">
        <v>600</v>
      </c>
    </row>
    <row r="62" spans="1:6" x14ac:dyDescent="0.25">
      <c r="A62" s="7" t="s">
        <v>19</v>
      </c>
      <c r="B62" s="33">
        <f>B60-B61</f>
        <v>950</v>
      </c>
      <c r="C62" s="34">
        <f>C60-C61</f>
        <v>1870</v>
      </c>
      <c r="D62" s="23">
        <f>D60-D61</f>
        <v>1660</v>
      </c>
      <c r="E62" s="23">
        <f t="shared" ref="E62:F62" si="13">E60-E61</f>
        <v>2220</v>
      </c>
      <c r="F62" s="23">
        <f t="shared" si="13"/>
        <v>2280</v>
      </c>
    </row>
    <row r="63" spans="1:6" x14ac:dyDescent="0.25">
      <c r="A63" s="7" t="s">
        <v>20</v>
      </c>
      <c r="B63" s="27">
        <f>ROUND((B62*0.35),-1)</f>
        <v>330</v>
      </c>
      <c r="C63" s="19">
        <f t="shared" ref="C63:F63" si="14">ROUND((C62*0.35),-1)</f>
        <v>650</v>
      </c>
      <c r="D63" s="19">
        <f t="shared" si="14"/>
        <v>580</v>
      </c>
      <c r="E63" s="19">
        <f t="shared" si="14"/>
        <v>780</v>
      </c>
      <c r="F63" s="20">
        <f t="shared" si="14"/>
        <v>800</v>
      </c>
    </row>
    <row r="64" spans="1:6" ht="14.4" thickBot="1" x14ac:dyDescent="0.3">
      <c r="A64" s="12" t="s">
        <v>21</v>
      </c>
      <c r="B64" s="28">
        <f>B62-B63</f>
        <v>620</v>
      </c>
      <c r="C64" s="21">
        <f t="shared" ref="C64:F64" si="15">C62-C63</f>
        <v>1220</v>
      </c>
      <c r="D64" s="21">
        <f t="shared" si="15"/>
        <v>1080</v>
      </c>
      <c r="E64" s="21">
        <f t="shared" si="15"/>
        <v>1440</v>
      </c>
      <c r="F64" s="22">
        <f t="shared" si="15"/>
        <v>1480</v>
      </c>
    </row>
    <row r="65" spans="1:6" ht="14.4" thickTop="1" x14ac:dyDescent="0.25">
      <c r="A65" s="5"/>
      <c r="B65" s="41"/>
      <c r="C65" s="41"/>
      <c r="D65" s="41"/>
      <c r="E65" s="41"/>
      <c r="F65" s="41"/>
    </row>
    <row r="66" spans="1:6" x14ac:dyDescent="0.25">
      <c r="A66" s="5" t="s">
        <v>57</v>
      </c>
      <c r="B66" s="41">
        <f>B19/B36</f>
        <v>1.8526315789473684</v>
      </c>
      <c r="C66" s="41">
        <f t="shared" ref="C66:F66" si="16">C19/C36</f>
        <v>2.3191489361702127</v>
      </c>
      <c r="D66" s="41">
        <f t="shared" si="16"/>
        <v>1.6981689308919079</v>
      </c>
      <c r="E66" s="41">
        <f t="shared" si="16"/>
        <v>1.5901234567901235</v>
      </c>
      <c r="F66" s="41">
        <f t="shared" si="16"/>
        <v>1.3210116731517509</v>
      </c>
    </row>
    <row r="67" spans="1:6" x14ac:dyDescent="0.25">
      <c r="A67" s="5" t="s">
        <v>58</v>
      </c>
      <c r="B67" s="40">
        <f>(B19-B17)/B36</f>
        <v>1.0105263157894737</v>
      </c>
      <c r="C67" s="40">
        <f t="shared" ref="C67:F67" si="17">(C19-C17)/C36</f>
        <v>1.3085106382978724</v>
      </c>
      <c r="D67" s="40">
        <f t="shared" si="17"/>
        <v>1.1075014766686355</v>
      </c>
      <c r="E67" s="40">
        <f t="shared" si="17"/>
        <v>1.145679012345679</v>
      </c>
      <c r="F67" s="40">
        <f t="shared" si="17"/>
        <v>0.95136186770428011</v>
      </c>
    </row>
    <row r="68" spans="1:6" x14ac:dyDescent="0.25">
      <c r="A68" s="5" t="s">
        <v>59</v>
      </c>
      <c r="B68" s="15">
        <f>B19-B36</f>
        <v>810</v>
      </c>
      <c r="C68" s="15">
        <f t="shared" ref="C68:F68" si="18">C19-C36</f>
        <v>1240</v>
      </c>
      <c r="D68" s="15">
        <f t="shared" si="18"/>
        <v>1182</v>
      </c>
      <c r="E68" s="15">
        <f t="shared" si="18"/>
        <v>1195</v>
      </c>
      <c r="F68" s="15">
        <f t="shared" si="18"/>
        <v>825</v>
      </c>
    </row>
    <row r="69" spans="1:6" x14ac:dyDescent="0.25">
      <c r="A69" s="5" t="s">
        <v>60</v>
      </c>
      <c r="B69" s="41">
        <f>B54/B15</f>
        <v>13.857142857142858</v>
      </c>
      <c r="C69" s="61">
        <f t="shared" ref="C69:F69" si="19">C54/C15</f>
        <v>17.175000000000001</v>
      </c>
      <c r="D69" s="61">
        <f t="shared" si="19"/>
        <v>12.133333333333333</v>
      </c>
      <c r="E69" s="41">
        <f t="shared" si="19"/>
        <v>10.375</v>
      </c>
      <c r="F69" s="61">
        <f t="shared" si="19"/>
        <v>8.82</v>
      </c>
    </row>
    <row r="70" spans="1:6" x14ac:dyDescent="0.25">
      <c r="A70" s="5" t="s">
        <v>61</v>
      </c>
      <c r="B70" s="61">
        <f>360/B69</f>
        <v>25.979381443298969</v>
      </c>
      <c r="C70" s="61">
        <f t="shared" ref="C70:F70" si="20">360/C69</f>
        <v>20.960698689956331</v>
      </c>
      <c r="D70" s="61">
        <f t="shared" si="20"/>
        <v>29.670329670329672</v>
      </c>
      <c r="E70" s="61">
        <f t="shared" si="20"/>
        <v>34.69879518072289</v>
      </c>
      <c r="F70" s="61">
        <f t="shared" si="20"/>
        <v>40.816326530612244</v>
      </c>
    </row>
    <row r="71" spans="1:6" x14ac:dyDescent="0.25">
      <c r="A71" s="5" t="s">
        <v>62</v>
      </c>
      <c r="B71" s="41">
        <f>B55/B17</f>
        <v>3.75</v>
      </c>
      <c r="C71" s="41">
        <f t="shared" ref="C71:F71" si="21">C55/C17</f>
        <v>3.7894736842105261</v>
      </c>
      <c r="D71" s="41">
        <f t="shared" si="21"/>
        <v>4</v>
      </c>
      <c r="E71" s="41">
        <f t="shared" si="21"/>
        <v>4.666666666666667</v>
      </c>
      <c r="F71" s="41">
        <f t="shared" si="21"/>
        <v>4.7368421052631575</v>
      </c>
    </row>
    <row r="72" spans="1:6" x14ac:dyDescent="0.25">
      <c r="A72" s="5" t="s">
        <v>63</v>
      </c>
      <c r="B72" s="5">
        <f>360/B71</f>
        <v>96</v>
      </c>
      <c r="C72" s="61">
        <f t="shared" ref="C72:F72" si="22">360/C71</f>
        <v>95</v>
      </c>
      <c r="D72" s="61">
        <f t="shared" si="22"/>
        <v>90</v>
      </c>
      <c r="E72" s="61">
        <f t="shared" si="22"/>
        <v>77.142857142857139</v>
      </c>
      <c r="F72" s="61">
        <f t="shared" si="22"/>
        <v>76</v>
      </c>
    </row>
    <row r="73" spans="1:6" x14ac:dyDescent="0.25">
      <c r="A73" s="5" t="s">
        <v>64</v>
      </c>
      <c r="B73" s="41">
        <f>B54/B28</f>
        <v>1.2004950495049505</v>
      </c>
      <c r="C73" s="41">
        <f t="shared" ref="C73:F73" si="23">C54/C28</f>
        <v>1.4135802469135803</v>
      </c>
      <c r="D73" s="41">
        <f t="shared" si="23"/>
        <v>1.2573402417962003</v>
      </c>
      <c r="E73" s="41">
        <f t="shared" si="23"/>
        <v>1.3040062843676354</v>
      </c>
      <c r="F73" s="41">
        <f t="shared" si="23"/>
        <v>1.2718096611391492</v>
      </c>
    </row>
    <row r="74" spans="1:6" x14ac:dyDescent="0.25">
      <c r="A74" s="5" t="s">
        <v>65</v>
      </c>
      <c r="B74" s="15">
        <f>360/B73</f>
        <v>299.87628865979383</v>
      </c>
      <c r="C74" s="15">
        <f t="shared" ref="C74:F74" si="24">360/C73</f>
        <v>254.67248908296943</v>
      </c>
      <c r="D74" s="15">
        <f t="shared" si="24"/>
        <v>286.31868131868134</v>
      </c>
      <c r="E74" s="15">
        <f t="shared" si="24"/>
        <v>276.07228915662654</v>
      </c>
      <c r="F74" s="15">
        <f t="shared" si="24"/>
        <v>283.06122448979596</v>
      </c>
    </row>
    <row r="75" spans="1:6" x14ac:dyDescent="0.25">
      <c r="A75" s="5" t="s">
        <v>66</v>
      </c>
      <c r="B75" s="40">
        <f>B54/B27</f>
        <v>2.1271929824561404</v>
      </c>
      <c r="C75" s="40">
        <f t="shared" ref="C75:F75" si="25">C54/C27</f>
        <v>2.5634328358208953</v>
      </c>
      <c r="D75" s="40">
        <f t="shared" si="25"/>
        <v>2.4974271012006861</v>
      </c>
      <c r="E75" s="40">
        <f t="shared" si="25"/>
        <v>2.6391096979332271</v>
      </c>
      <c r="F75" s="40">
        <f t="shared" si="25"/>
        <v>2.4915254237288136</v>
      </c>
    </row>
    <row r="76" spans="1:6" x14ac:dyDescent="0.25">
      <c r="A76" s="5" t="s">
        <v>67</v>
      </c>
      <c r="B76" s="41">
        <f>360/B75</f>
        <v>169.23711340206185</v>
      </c>
      <c r="C76" s="41">
        <f t="shared" ref="C76:F76" si="26">360/C75</f>
        <v>140.43668122270745</v>
      </c>
      <c r="D76" s="41">
        <f t="shared" si="26"/>
        <v>144.14835164835165</v>
      </c>
      <c r="E76" s="41">
        <f t="shared" si="26"/>
        <v>136.40963855421688</v>
      </c>
      <c r="F76" s="41">
        <f t="shared" si="26"/>
        <v>144.48979591836735</v>
      </c>
    </row>
    <row r="77" spans="1:6" x14ac:dyDescent="0.25">
      <c r="A77" s="5" t="s">
        <v>68</v>
      </c>
      <c r="B77" s="5"/>
      <c r="C77" s="5"/>
      <c r="D77" s="5"/>
    </row>
    <row r="78" spans="1:6" x14ac:dyDescent="0.25">
      <c r="A78" s="6" t="s">
        <v>69</v>
      </c>
      <c r="B78" s="5"/>
      <c r="C78" s="5"/>
      <c r="D78" s="5"/>
    </row>
    <row r="79" spans="1:6" x14ac:dyDescent="0.25">
      <c r="A79" s="5" t="s">
        <v>70</v>
      </c>
      <c r="B79" s="5"/>
      <c r="C79" s="5"/>
      <c r="D79" s="5"/>
    </row>
    <row r="80" spans="1:6" s="5" customFormat="1" x14ac:dyDescent="0.25">
      <c r="A80" s="5" t="s">
        <v>71</v>
      </c>
    </row>
    <row r="81" spans="1:6" s="5" customFormat="1" x14ac:dyDescent="0.25">
      <c r="A81" s="5" t="s">
        <v>72</v>
      </c>
    </row>
    <row r="82" spans="1:6" s="5" customFormat="1" x14ac:dyDescent="0.25">
      <c r="A82" s="5" t="s">
        <v>73</v>
      </c>
    </row>
    <row r="83" spans="1:6" s="5" customFormat="1" x14ac:dyDescent="0.25">
      <c r="A83" s="5" t="s">
        <v>74</v>
      </c>
      <c r="B83" s="15">
        <f>B64+B63+B61+B47+50</f>
        <v>1470</v>
      </c>
      <c r="C83" s="15">
        <f>C64+C63+C61+C47+B26-C26</f>
        <v>2320</v>
      </c>
      <c r="D83" s="15">
        <f t="shared" ref="D83:F83" si="27">D64+D63+D61+D47+C26-D26</f>
        <v>1887</v>
      </c>
      <c r="E83" s="15">
        <f t="shared" si="27"/>
        <v>2560</v>
      </c>
      <c r="F83" s="15">
        <f t="shared" si="27"/>
        <v>2415</v>
      </c>
    </row>
    <row r="84" spans="1:6" s="5" customFormat="1" x14ac:dyDescent="0.25"/>
    <row r="85" spans="1:6" s="5" customFormat="1" x14ac:dyDescent="0.25"/>
    <row r="86" spans="1:6" s="5" customFormat="1" x14ac:dyDescent="0.25"/>
    <row r="87" spans="1:6" s="5" customFormat="1" x14ac:dyDescent="0.25"/>
    <row r="88" spans="1:6" s="5" customFormat="1" x14ac:dyDescent="0.25"/>
    <row r="89" spans="1:6" s="5" customFormat="1" x14ac:dyDescent="0.25"/>
    <row r="90" spans="1:6" s="5" customFormat="1" x14ac:dyDescent="0.25"/>
    <row r="91" spans="1:6" s="5" customFormat="1" x14ac:dyDescent="0.25"/>
    <row r="92" spans="1:6" s="5" customFormat="1" x14ac:dyDescent="0.25"/>
    <row r="93" spans="1:6" s="5" customFormat="1" x14ac:dyDescent="0.25"/>
    <row r="94" spans="1:6" s="5" customFormat="1" x14ac:dyDescent="0.25"/>
    <row r="95" spans="1:6" s="5" customFormat="1" x14ac:dyDescent="0.25"/>
    <row r="96" spans="1: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  <row r="145" s="5" customFormat="1" x14ac:dyDescent="0.25"/>
    <row r="146" s="5" customFormat="1" x14ac:dyDescent="0.25"/>
    <row r="147" s="5" customFormat="1" x14ac:dyDescent="0.25"/>
    <row r="148" s="5" customFormat="1" x14ac:dyDescent="0.25"/>
    <row r="149" s="5" customFormat="1" x14ac:dyDescent="0.25"/>
    <row r="150" s="5" customFormat="1" x14ac:dyDescent="0.25"/>
    <row r="151" s="5" customFormat="1" x14ac:dyDescent="0.25"/>
    <row r="152" s="5" customFormat="1" x14ac:dyDescent="0.25"/>
    <row r="153" s="5" customFormat="1" x14ac:dyDescent="0.25"/>
  </sheetData>
  <mergeCells count="3">
    <mergeCell ref="A8:F8"/>
    <mergeCell ref="A9:F9"/>
    <mergeCell ref="A10:F10"/>
  </mergeCells>
  <printOptions gridLines="1"/>
  <pageMargins left="0.89" right="0.75" top="0.19" bottom="0.46" header="0.18" footer="0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PORTADA</vt:lpstr>
      <vt:lpstr>Tema1</vt:lpstr>
      <vt:lpstr>Tema 2</vt:lpstr>
      <vt:lpstr>Tema 3</vt:lpstr>
      <vt:lpstr>Tema 4</vt:lpstr>
      <vt:lpstr>tema 5</vt:lpstr>
      <vt:lpstr>tema 6</vt:lpstr>
      <vt:lpstr>'Tema 2'!Área_de_impresión</vt:lpstr>
      <vt:lpstr>'Tema 3'!Área_de_impresión</vt:lpstr>
      <vt:lpstr>'Tema 4'!Área_de_impresión</vt:lpstr>
      <vt:lpstr>'tema 5'!Área_de_impresión</vt:lpstr>
      <vt:lpstr>'tema 6'!Área_de_impresión</vt:lpstr>
      <vt:lpstr>Tema1!Área_de_impresión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ARIAS &amp; ASOCIADOS</dc:creator>
  <cp:lastModifiedBy>Alfredo Bateman Pinedo</cp:lastModifiedBy>
  <cp:lastPrinted>2024-10-10T19:00:17Z</cp:lastPrinted>
  <dcterms:created xsi:type="dcterms:W3CDTF">2000-06-23T02:16:51Z</dcterms:created>
  <dcterms:modified xsi:type="dcterms:W3CDTF">2024-11-19T19:32:06Z</dcterms:modified>
</cp:coreProperties>
</file>