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CBN\Clases virtuales\Cocina\Costos y estandarizacion\"/>
    </mc:Choice>
  </mc:AlternateContent>
  <bookViews>
    <workbookView xWindow="480" yWindow="315" windowWidth="19875" windowHeight="7200" firstSheet="2" activeTab="5"/>
  </bookViews>
  <sheets>
    <sheet name="Estandarización" sheetId="1" r:id="rId1"/>
    <sheet name="Calculo de Ingredientes" sheetId="2" r:id="rId2"/>
    <sheet name="Costo de Ingredientes" sheetId="4" r:id="rId3"/>
    <sheet name="Guarniciones" sheetId="6" r:id="rId4"/>
    <sheet name="Mano de Obra" sheetId="3" r:id="rId5"/>
    <sheet name="Precio de Venta" sheetId="5" r:id="rId6"/>
  </sheets>
  <definedNames>
    <definedName name="guarniciones">Guarniciones!$V$2:$X$17</definedName>
    <definedName name="tabla">'Mano de Obra'!$G$4:$I$15</definedName>
  </definedNames>
  <calcPr calcId="162913"/>
</workbook>
</file>

<file path=xl/calcChain.xml><?xml version="1.0" encoding="utf-8"?>
<calcChain xmlns="http://schemas.openxmlformats.org/spreadsheetml/2006/main">
  <c r="M34" i="4" l="1"/>
  <c r="M35" i="4"/>
  <c r="L34" i="4"/>
  <c r="L35" i="4"/>
  <c r="L33" i="4"/>
  <c r="M33" i="4"/>
  <c r="H57" i="6"/>
  <c r="H58" i="6"/>
  <c r="T58" i="6" s="1"/>
  <c r="H59" i="6"/>
  <c r="O59" i="6" s="1"/>
  <c r="H60" i="6"/>
  <c r="H61" i="6"/>
  <c r="O61" i="6" s="1"/>
  <c r="H62" i="6"/>
  <c r="H63" i="6"/>
  <c r="H56" i="6"/>
  <c r="T56" i="6" s="1"/>
  <c r="H44" i="6"/>
  <c r="H45" i="6"/>
  <c r="H46" i="6"/>
  <c r="H47" i="6"/>
  <c r="H48" i="6"/>
  <c r="O48" i="6" s="1"/>
  <c r="H49" i="6"/>
  <c r="H50" i="6"/>
  <c r="H43" i="6"/>
  <c r="H31" i="6"/>
  <c r="H32" i="6"/>
  <c r="H33" i="6"/>
  <c r="H34" i="6"/>
  <c r="H35" i="6"/>
  <c r="H36" i="6"/>
  <c r="H37" i="6"/>
  <c r="H30" i="6"/>
  <c r="H18" i="6"/>
  <c r="H19" i="6"/>
  <c r="H20" i="6"/>
  <c r="H21" i="6"/>
  <c r="H22" i="6"/>
  <c r="H23" i="6"/>
  <c r="H24" i="6"/>
  <c r="O24" i="6" s="1"/>
  <c r="H17" i="6"/>
  <c r="H5" i="6"/>
  <c r="H6" i="6"/>
  <c r="H7" i="6"/>
  <c r="O7" i="6" s="1"/>
  <c r="H8" i="6"/>
  <c r="O8" i="6" s="1"/>
  <c r="H9" i="6"/>
  <c r="O9" i="6" s="1"/>
  <c r="H10" i="6"/>
  <c r="H11" i="6"/>
  <c r="O11" i="6" s="1"/>
  <c r="H4" i="6"/>
  <c r="T4" i="6" s="1"/>
  <c r="W7" i="6"/>
  <c r="W6" i="6"/>
  <c r="W5" i="6"/>
  <c r="W4" i="6"/>
  <c r="W3" i="6"/>
  <c r="T57" i="6"/>
  <c r="I57" i="6"/>
  <c r="J57" i="6"/>
  <c r="I58" i="6"/>
  <c r="R58" i="6" s="1"/>
  <c r="J58" i="6"/>
  <c r="M58" i="6" s="1"/>
  <c r="S58" i="6" s="1"/>
  <c r="I59" i="6"/>
  <c r="J59" i="6"/>
  <c r="O60" i="6"/>
  <c r="I60" i="6"/>
  <c r="R60" i="6" s="1"/>
  <c r="J60" i="6"/>
  <c r="M60" i="6" s="1"/>
  <c r="S60" i="6" s="1"/>
  <c r="I61" i="6"/>
  <c r="R61" i="6" s="1"/>
  <c r="J61" i="6"/>
  <c r="O62" i="6"/>
  <c r="I62" i="6"/>
  <c r="J62" i="6"/>
  <c r="M62" i="6" s="1"/>
  <c r="S62" i="6" s="1"/>
  <c r="I63" i="6"/>
  <c r="R63" i="6" s="1"/>
  <c r="J63" i="6"/>
  <c r="I31" i="6"/>
  <c r="J31" i="6"/>
  <c r="M31" i="6" s="1"/>
  <c r="S31" i="6" s="1"/>
  <c r="T32" i="6"/>
  <c r="I32" i="6"/>
  <c r="R32" i="6" s="1"/>
  <c r="J32" i="6"/>
  <c r="M32" i="6" s="1"/>
  <c r="S32" i="6" s="1"/>
  <c r="O33" i="6"/>
  <c r="I33" i="6"/>
  <c r="J33" i="6"/>
  <c r="O34" i="6"/>
  <c r="I34" i="6"/>
  <c r="J34" i="6"/>
  <c r="I35" i="6"/>
  <c r="J35" i="6"/>
  <c r="M35" i="6" s="1"/>
  <c r="S35" i="6" s="1"/>
  <c r="I36" i="6"/>
  <c r="J36" i="6"/>
  <c r="O37" i="6"/>
  <c r="I37" i="6"/>
  <c r="J37" i="6"/>
  <c r="T30" i="6"/>
  <c r="T18" i="6"/>
  <c r="I18" i="6"/>
  <c r="R18" i="6" s="1"/>
  <c r="J18" i="6"/>
  <c r="T19" i="6"/>
  <c r="I19" i="6"/>
  <c r="J19" i="6"/>
  <c r="O20" i="6"/>
  <c r="I20" i="6"/>
  <c r="R20" i="6" s="1"/>
  <c r="J20" i="6"/>
  <c r="I21" i="6"/>
  <c r="R21" i="6" s="1"/>
  <c r="J21" i="6"/>
  <c r="M21" i="6" s="1"/>
  <c r="S21" i="6" s="1"/>
  <c r="I22" i="6"/>
  <c r="J22" i="6"/>
  <c r="M22" i="6" s="1"/>
  <c r="S22" i="6" s="1"/>
  <c r="O23" i="6"/>
  <c r="I23" i="6"/>
  <c r="J23" i="6"/>
  <c r="I24" i="6"/>
  <c r="R24" i="6" s="1"/>
  <c r="J24" i="6"/>
  <c r="T17" i="6"/>
  <c r="T25" i="6" s="1"/>
  <c r="X4" i="6" s="1"/>
  <c r="T63" i="6"/>
  <c r="P63" i="6"/>
  <c r="M63" i="6"/>
  <c r="S63" i="6" s="1"/>
  <c r="O63" i="6"/>
  <c r="E63" i="6"/>
  <c r="D63" i="6"/>
  <c r="T62" i="6"/>
  <c r="P62" i="6"/>
  <c r="R62" i="6"/>
  <c r="E62" i="6"/>
  <c r="D62" i="6"/>
  <c r="T61" i="6"/>
  <c r="P61" i="6"/>
  <c r="M61" i="6"/>
  <c r="S61" i="6" s="1"/>
  <c r="E61" i="6"/>
  <c r="D61" i="6"/>
  <c r="T60" i="6"/>
  <c r="P60" i="6"/>
  <c r="E60" i="6"/>
  <c r="D60" i="6"/>
  <c r="T59" i="6"/>
  <c r="P59" i="6"/>
  <c r="M59" i="6"/>
  <c r="S59" i="6" s="1"/>
  <c r="R59" i="6"/>
  <c r="E59" i="6"/>
  <c r="D59" i="6"/>
  <c r="P58" i="6"/>
  <c r="E58" i="6"/>
  <c r="D58" i="6"/>
  <c r="P57" i="6"/>
  <c r="M57" i="6"/>
  <c r="S57" i="6" s="1"/>
  <c r="R57" i="6"/>
  <c r="E57" i="6"/>
  <c r="D57" i="6"/>
  <c r="P56" i="6"/>
  <c r="J56" i="6"/>
  <c r="M56" i="6" s="1"/>
  <c r="S56" i="6" s="1"/>
  <c r="I56" i="6"/>
  <c r="R56" i="6" s="1"/>
  <c r="E56" i="6"/>
  <c r="D56" i="6"/>
  <c r="T50" i="6"/>
  <c r="P50" i="6"/>
  <c r="M50" i="6"/>
  <c r="S50" i="6" s="1"/>
  <c r="J50" i="6"/>
  <c r="I50" i="6"/>
  <c r="R50" i="6" s="1"/>
  <c r="O50" i="6"/>
  <c r="E50" i="6"/>
  <c r="D50" i="6"/>
  <c r="T49" i="6"/>
  <c r="R49" i="6"/>
  <c r="P49" i="6"/>
  <c r="J49" i="6"/>
  <c r="M49" i="6" s="1"/>
  <c r="S49" i="6" s="1"/>
  <c r="I49" i="6"/>
  <c r="O49" i="6"/>
  <c r="E49" i="6"/>
  <c r="D49" i="6"/>
  <c r="T48" i="6"/>
  <c r="P48" i="6"/>
  <c r="J48" i="6"/>
  <c r="M48" i="6" s="1"/>
  <c r="S48" i="6" s="1"/>
  <c r="I48" i="6"/>
  <c r="R48" i="6" s="1"/>
  <c r="E48" i="6"/>
  <c r="D48" i="6"/>
  <c r="T47" i="6"/>
  <c r="P47" i="6"/>
  <c r="J47" i="6"/>
  <c r="M47" i="6" s="1"/>
  <c r="S47" i="6" s="1"/>
  <c r="I47" i="6"/>
  <c r="R47" i="6" s="1"/>
  <c r="O47" i="6"/>
  <c r="E47" i="6"/>
  <c r="D47" i="6"/>
  <c r="T46" i="6"/>
  <c r="P46" i="6"/>
  <c r="M46" i="6"/>
  <c r="S46" i="6" s="1"/>
  <c r="J46" i="6"/>
  <c r="I46" i="6"/>
  <c r="R46" i="6" s="1"/>
  <c r="O46" i="6"/>
  <c r="E46" i="6"/>
  <c r="D46" i="6"/>
  <c r="R45" i="6"/>
  <c r="P45" i="6"/>
  <c r="J45" i="6"/>
  <c r="M45" i="6" s="1"/>
  <c r="S45" i="6" s="1"/>
  <c r="I45" i="6"/>
  <c r="T45" i="6"/>
  <c r="E45" i="6"/>
  <c r="D45" i="6"/>
  <c r="P44" i="6"/>
  <c r="J44" i="6"/>
  <c r="M44" i="6" s="1"/>
  <c r="S44" i="6" s="1"/>
  <c r="I44" i="6"/>
  <c r="R44" i="6" s="1"/>
  <c r="T44" i="6"/>
  <c r="E44" i="6"/>
  <c r="D44" i="6"/>
  <c r="P43" i="6"/>
  <c r="J43" i="6"/>
  <c r="M43" i="6" s="1"/>
  <c r="S43" i="6" s="1"/>
  <c r="I43" i="6"/>
  <c r="R43" i="6" s="1"/>
  <c r="T43" i="6"/>
  <c r="E43" i="6"/>
  <c r="D43" i="6"/>
  <c r="T37" i="6"/>
  <c r="P37" i="6"/>
  <c r="M37" i="6"/>
  <c r="S37" i="6" s="1"/>
  <c r="R37" i="6"/>
  <c r="E37" i="6"/>
  <c r="D37" i="6"/>
  <c r="T36" i="6"/>
  <c r="P36" i="6"/>
  <c r="M36" i="6"/>
  <c r="S36" i="6" s="1"/>
  <c r="R36" i="6"/>
  <c r="O36" i="6"/>
  <c r="E36" i="6"/>
  <c r="D36" i="6"/>
  <c r="T35" i="6"/>
  <c r="R35" i="6"/>
  <c r="P35" i="6"/>
  <c r="O35" i="6"/>
  <c r="E35" i="6"/>
  <c r="D35" i="6"/>
  <c r="T34" i="6"/>
  <c r="P34" i="6"/>
  <c r="M34" i="6"/>
  <c r="S34" i="6" s="1"/>
  <c r="R34" i="6"/>
  <c r="E34" i="6"/>
  <c r="D34" i="6"/>
  <c r="T33" i="6"/>
  <c r="P33" i="6"/>
  <c r="M33" i="6"/>
  <c r="S33" i="6" s="1"/>
  <c r="R33" i="6"/>
  <c r="E33" i="6"/>
  <c r="D33" i="6"/>
  <c r="P32" i="6"/>
  <c r="E32" i="6"/>
  <c r="D32" i="6"/>
  <c r="R31" i="6"/>
  <c r="P31" i="6"/>
  <c r="T31" i="6"/>
  <c r="E31" i="6"/>
  <c r="D31" i="6"/>
  <c r="P30" i="6"/>
  <c r="J30" i="6"/>
  <c r="M30" i="6" s="1"/>
  <c r="S30" i="6" s="1"/>
  <c r="I30" i="6"/>
  <c r="R30" i="6" s="1"/>
  <c r="E30" i="6"/>
  <c r="D30" i="6"/>
  <c r="T24" i="6"/>
  <c r="P24" i="6"/>
  <c r="M24" i="6"/>
  <c r="S24" i="6" s="1"/>
  <c r="E24" i="6"/>
  <c r="D24" i="6"/>
  <c r="T23" i="6"/>
  <c r="R23" i="6"/>
  <c r="P23" i="6"/>
  <c r="M23" i="6"/>
  <c r="S23" i="6" s="1"/>
  <c r="E23" i="6"/>
  <c r="D23" i="6"/>
  <c r="T22" i="6"/>
  <c r="P22" i="6"/>
  <c r="R22" i="6"/>
  <c r="O22" i="6"/>
  <c r="E22" i="6"/>
  <c r="D22" i="6"/>
  <c r="T21" i="6"/>
  <c r="P21" i="6"/>
  <c r="O21" i="6"/>
  <c r="E21" i="6"/>
  <c r="D21" i="6"/>
  <c r="T20" i="6"/>
  <c r="P20" i="6"/>
  <c r="M20" i="6"/>
  <c r="S20" i="6" s="1"/>
  <c r="E20" i="6"/>
  <c r="D20" i="6"/>
  <c r="R19" i="6"/>
  <c r="P19" i="6"/>
  <c r="M19" i="6"/>
  <c r="S19" i="6" s="1"/>
  <c r="E19" i="6"/>
  <c r="D19" i="6"/>
  <c r="P18" i="6"/>
  <c r="M18" i="6"/>
  <c r="S18" i="6" s="1"/>
  <c r="E18" i="6"/>
  <c r="D18" i="6"/>
  <c r="P17" i="6"/>
  <c r="J17" i="6"/>
  <c r="M17" i="6" s="1"/>
  <c r="S17" i="6" s="1"/>
  <c r="I17" i="6"/>
  <c r="R17" i="6" s="1"/>
  <c r="E17" i="6"/>
  <c r="D17" i="6"/>
  <c r="T11" i="6"/>
  <c r="R11" i="6"/>
  <c r="P11" i="6"/>
  <c r="T10" i="6"/>
  <c r="P10" i="6"/>
  <c r="O10" i="6"/>
  <c r="T9" i="6"/>
  <c r="P9" i="6"/>
  <c r="T8" i="6"/>
  <c r="P8" i="6"/>
  <c r="T7" i="6"/>
  <c r="R7" i="6"/>
  <c r="P7" i="6"/>
  <c r="T6" i="6"/>
  <c r="P6" i="6"/>
  <c r="O6" i="6"/>
  <c r="T5" i="6"/>
  <c r="P5" i="6"/>
  <c r="P4" i="6"/>
  <c r="O5" i="6"/>
  <c r="I5" i="6"/>
  <c r="R5" i="6" s="1"/>
  <c r="J5" i="6"/>
  <c r="M5" i="6" s="1"/>
  <c r="S5" i="6" s="1"/>
  <c r="I6" i="6"/>
  <c r="R6" i="6" s="1"/>
  <c r="J6" i="6"/>
  <c r="M6" i="6" s="1"/>
  <c r="S6" i="6" s="1"/>
  <c r="I7" i="6"/>
  <c r="J7" i="6"/>
  <c r="M7" i="6" s="1"/>
  <c r="S7" i="6" s="1"/>
  <c r="I8" i="6"/>
  <c r="R8" i="6" s="1"/>
  <c r="J8" i="6"/>
  <c r="M8" i="6" s="1"/>
  <c r="S8" i="6" s="1"/>
  <c r="I9" i="6"/>
  <c r="R9" i="6" s="1"/>
  <c r="J9" i="6"/>
  <c r="M9" i="6" s="1"/>
  <c r="S9" i="6" s="1"/>
  <c r="I10" i="6"/>
  <c r="R10" i="6" s="1"/>
  <c r="J10" i="6"/>
  <c r="M10" i="6" s="1"/>
  <c r="S10" i="6" s="1"/>
  <c r="I11" i="6"/>
  <c r="J11" i="6"/>
  <c r="M11" i="6" s="1"/>
  <c r="S11" i="6" s="1"/>
  <c r="J4" i="6"/>
  <c r="M4" i="6" s="1"/>
  <c r="S4" i="6" s="1"/>
  <c r="I4" i="6"/>
  <c r="R4" i="6" s="1"/>
  <c r="E11" i="6"/>
  <c r="D11" i="6"/>
  <c r="E10" i="6"/>
  <c r="D10" i="6"/>
  <c r="E9" i="6"/>
  <c r="D9" i="6"/>
  <c r="E8" i="6"/>
  <c r="D8" i="6"/>
  <c r="E7" i="6"/>
  <c r="D7" i="6"/>
  <c r="E6" i="6"/>
  <c r="D6" i="6"/>
  <c r="E5" i="6"/>
  <c r="D5" i="6"/>
  <c r="E4" i="6"/>
  <c r="D4" i="6"/>
  <c r="T38" i="6" l="1"/>
  <c r="X5" i="6" s="1"/>
  <c r="T12" i="6"/>
  <c r="X3" i="6" s="1"/>
  <c r="O4" i="6"/>
  <c r="T51" i="6"/>
  <c r="X6" i="6" s="1"/>
  <c r="T64" i="6"/>
  <c r="X7" i="6" s="1"/>
  <c r="O58" i="6"/>
  <c r="O57" i="6"/>
  <c r="O56" i="6"/>
  <c r="O43" i="6"/>
  <c r="O45" i="6"/>
  <c r="O44" i="6"/>
  <c r="O32" i="6"/>
  <c r="O31" i="6"/>
  <c r="O30" i="6"/>
  <c r="O17" i="6"/>
  <c r="O19" i="6"/>
  <c r="O18" i="6"/>
  <c r="A7" i="5"/>
  <c r="G14" i="3"/>
  <c r="G13" i="3"/>
  <c r="G12" i="3"/>
  <c r="G11" i="3"/>
  <c r="G10" i="3"/>
  <c r="G9" i="3"/>
  <c r="G8" i="3"/>
  <c r="G7" i="3"/>
  <c r="G6" i="3"/>
  <c r="G5" i="3"/>
  <c r="D31" i="3" l="1"/>
  <c r="H15" i="3" s="1"/>
  <c r="I18" i="3" s="1"/>
  <c r="M20" i="4" l="1"/>
  <c r="M21" i="4"/>
  <c r="M22" i="4"/>
  <c r="M23" i="4"/>
  <c r="M24" i="4"/>
  <c r="M25" i="4"/>
  <c r="M26" i="4"/>
  <c r="M27" i="4"/>
  <c r="M28" i="4"/>
  <c r="M29" i="4"/>
  <c r="M30" i="4"/>
  <c r="C7" i="3"/>
  <c r="D7" i="3" s="1"/>
  <c r="C8" i="3"/>
  <c r="D8" i="3" s="1"/>
  <c r="C9" i="3"/>
  <c r="D9" i="3" s="1"/>
  <c r="C10" i="3"/>
  <c r="D10" i="3" s="1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6" i="3"/>
  <c r="D6" i="3" s="1"/>
  <c r="D21" i="3" l="1"/>
  <c r="D22" i="3" s="1"/>
  <c r="D23" i="3" s="1"/>
  <c r="D24" i="3" s="1"/>
  <c r="D25" i="3" s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6" i="4"/>
  <c r="C2" i="4"/>
  <c r="C2" i="2"/>
  <c r="J33" i="1"/>
  <c r="M33" i="1" s="1"/>
  <c r="I33" i="1"/>
  <c r="L33" i="1" s="1"/>
  <c r="H33" i="1"/>
  <c r="K33" i="1" s="1"/>
  <c r="E33" i="1"/>
  <c r="D33" i="1"/>
  <c r="K32" i="1"/>
  <c r="J32" i="1"/>
  <c r="M32" i="1" s="1"/>
  <c r="I32" i="1"/>
  <c r="L32" i="1" s="1"/>
  <c r="H32" i="1"/>
  <c r="E32" i="1"/>
  <c r="D32" i="1"/>
  <c r="J31" i="1"/>
  <c r="M31" i="1" s="1"/>
  <c r="I31" i="1"/>
  <c r="L31" i="1" s="1"/>
  <c r="H31" i="1"/>
  <c r="K31" i="1" s="1"/>
  <c r="E31" i="1"/>
  <c r="D31" i="1"/>
  <c r="K30" i="1"/>
  <c r="J30" i="1"/>
  <c r="M30" i="1" s="1"/>
  <c r="I30" i="1"/>
  <c r="L30" i="1" s="1"/>
  <c r="H30" i="1"/>
  <c r="E30" i="1"/>
  <c r="D30" i="1"/>
  <c r="J29" i="1"/>
  <c r="M29" i="1" s="1"/>
  <c r="I29" i="1"/>
  <c r="L29" i="1" s="1"/>
  <c r="H29" i="1"/>
  <c r="K29" i="1" s="1"/>
  <c r="A31" i="4" s="1"/>
  <c r="B31" i="4" s="1"/>
  <c r="C31" i="4" s="1"/>
  <c r="E29" i="1"/>
  <c r="D29" i="1"/>
  <c r="K28" i="1"/>
  <c r="A30" i="4" s="1"/>
  <c r="J28" i="1"/>
  <c r="M28" i="1" s="1"/>
  <c r="I28" i="1"/>
  <c r="L28" i="1" s="1"/>
  <c r="H28" i="1"/>
  <c r="E28" i="1"/>
  <c r="D28" i="1"/>
  <c r="J27" i="1"/>
  <c r="M27" i="1" s="1"/>
  <c r="I27" i="1"/>
  <c r="L27" i="1" s="1"/>
  <c r="H27" i="1"/>
  <c r="K27" i="1" s="1"/>
  <c r="A29" i="4" s="1"/>
  <c r="E27" i="1"/>
  <c r="D27" i="1"/>
  <c r="K26" i="1"/>
  <c r="A28" i="4" s="1"/>
  <c r="J26" i="1"/>
  <c r="M26" i="1" s="1"/>
  <c r="I26" i="1"/>
  <c r="L26" i="1" s="1"/>
  <c r="H26" i="1"/>
  <c r="E26" i="1"/>
  <c r="D26" i="1"/>
  <c r="J25" i="1"/>
  <c r="M25" i="1" s="1"/>
  <c r="I25" i="1"/>
  <c r="L25" i="1" s="1"/>
  <c r="H25" i="1"/>
  <c r="K25" i="1" s="1"/>
  <c r="A27" i="4" s="1"/>
  <c r="E25" i="1"/>
  <c r="D25" i="1"/>
  <c r="K24" i="1"/>
  <c r="A26" i="4" s="1"/>
  <c r="J24" i="1"/>
  <c r="M24" i="1" s="1"/>
  <c r="I24" i="1"/>
  <c r="L24" i="1" s="1"/>
  <c r="H24" i="1"/>
  <c r="E24" i="1"/>
  <c r="D24" i="1"/>
  <c r="J23" i="1"/>
  <c r="M23" i="1" s="1"/>
  <c r="I23" i="1"/>
  <c r="L23" i="1" s="1"/>
  <c r="H23" i="1"/>
  <c r="K23" i="1" s="1"/>
  <c r="A25" i="2" s="1"/>
  <c r="B25" i="2" s="1"/>
  <c r="C25" i="2" s="1"/>
  <c r="E23" i="1"/>
  <c r="D23" i="1"/>
  <c r="K22" i="1"/>
  <c r="A24" i="4" s="1"/>
  <c r="J22" i="1"/>
  <c r="M22" i="1" s="1"/>
  <c r="I22" i="1"/>
  <c r="L22" i="1" s="1"/>
  <c r="H22" i="1"/>
  <c r="E22" i="1"/>
  <c r="D22" i="1"/>
  <c r="J21" i="1"/>
  <c r="M21" i="1" s="1"/>
  <c r="I21" i="1"/>
  <c r="L21" i="1" s="1"/>
  <c r="H21" i="1"/>
  <c r="K21" i="1" s="1"/>
  <c r="A23" i="4" s="1"/>
  <c r="E21" i="1"/>
  <c r="D21" i="1"/>
  <c r="K20" i="1"/>
  <c r="A22" i="2" s="1"/>
  <c r="B22" i="2" s="1"/>
  <c r="C22" i="2" s="1"/>
  <c r="J20" i="1"/>
  <c r="M20" i="1" s="1"/>
  <c r="I20" i="1"/>
  <c r="L20" i="1" s="1"/>
  <c r="H20" i="1"/>
  <c r="E20" i="1"/>
  <c r="D20" i="1"/>
  <c r="J19" i="1"/>
  <c r="M19" i="1" s="1"/>
  <c r="I19" i="1"/>
  <c r="L19" i="1" s="1"/>
  <c r="H19" i="1"/>
  <c r="K19" i="1" s="1"/>
  <c r="A21" i="4" s="1"/>
  <c r="E19" i="1"/>
  <c r="D19" i="1"/>
  <c r="K18" i="1"/>
  <c r="A20" i="2" s="1"/>
  <c r="B20" i="2" s="1"/>
  <c r="C20" i="2" s="1"/>
  <c r="J18" i="1"/>
  <c r="M18" i="1" s="1"/>
  <c r="I18" i="1"/>
  <c r="L18" i="1" s="1"/>
  <c r="H18" i="1"/>
  <c r="E18" i="1"/>
  <c r="D18" i="1"/>
  <c r="J17" i="1"/>
  <c r="M17" i="1" s="1"/>
  <c r="I17" i="1"/>
  <c r="L17" i="1" s="1"/>
  <c r="H17" i="1"/>
  <c r="K17" i="1" s="1"/>
  <c r="E17" i="1"/>
  <c r="D17" i="1"/>
  <c r="J16" i="1"/>
  <c r="M16" i="1" s="1"/>
  <c r="I16" i="1"/>
  <c r="L16" i="1" s="1"/>
  <c r="H16" i="1"/>
  <c r="K16" i="1" s="1"/>
  <c r="E16" i="1"/>
  <c r="D16" i="1"/>
  <c r="K15" i="1"/>
  <c r="A17" i="4" s="1"/>
  <c r="M17" i="4" s="1"/>
  <c r="J15" i="1"/>
  <c r="M15" i="1" s="1"/>
  <c r="I15" i="1"/>
  <c r="L15" i="1" s="1"/>
  <c r="H15" i="1"/>
  <c r="E15" i="1"/>
  <c r="D15" i="1"/>
  <c r="J14" i="1"/>
  <c r="M14" i="1" s="1"/>
  <c r="I14" i="1"/>
  <c r="L14" i="1" s="1"/>
  <c r="H14" i="1"/>
  <c r="K14" i="1" s="1"/>
  <c r="E14" i="1"/>
  <c r="D14" i="1"/>
  <c r="J13" i="1"/>
  <c r="M13" i="1" s="1"/>
  <c r="I13" i="1"/>
  <c r="L13" i="1" s="1"/>
  <c r="H13" i="1"/>
  <c r="K13" i="1" s="1"/>
  <c r="A15" i="2" s="1"/>
  <c r="E13" i="1"/>
  <c r="D13" i="1"/>
  <c r="J12" i="1"/>
  <c r="M12" i="1" s="1"/>
  <c r="I12" i="1"/>
  <c r="L12" i="1" s="1"/>
  <c r="H12" i="1"/>
  <c r="K12" i="1" s="1"/>
  <c r="A14" i="2" s="1"/>
  <c r="E12" i="1"/>
  <c r="D12" i="1"/>
  <c r="J11" i="1"/>
  <c r="M11" i="1" s="1"/>
  <c r="I11" i="1"/>
  <c r="L11" i="1" s="1"/>
  <c r="H11" i="1"/>
  <c r="K11" i="1" s="1"/>
  <c r="E11" i="1"/>
  <c r="D11" i="1"/>
  <c r="J10" i="1"/>
  <c r="M10" i="1" s="1"/>
  <c r="I10" i="1"/>
  <c r="L10" i="1" s="1"/>
  <c r="H10" i="1"/>
  <c r="K10" i="1" s="1"/>
  <c r="A12" i="2" s="1"/>
  <c r="E10" i="1"/>
  <c r="D10" i="1"/>
  <c r="J9" i="1"/>
  <c r="M9" i="1" s="1"/>
  <c r="I9" i="1"/>
  <c r="L9" i="1" s="1"/>
  <c r="H9" i="1"/>
  <c r="K9" i="1" s="1"/>
  <c r="A11" i="2" s="1"/>
  <c r="E9" i="1"/>
  <c r="D9" i="1"/>
  <c r="J8" i="1"/>
  <c r="M8" i="1" s="1"/>
  <c r="I8" i="1"/>
  <c r="L8" i="1" s="1"/>
  <c r="H8" i="1"/>
  <c r="K8" i="1" s="1"/>
  <c r="E8" i="1"/>
  <c r="D8" i="1"/>
  <c r="J7" i="1"/>
  <c r="M7" i="1" s="1"/>
  <c r="I7" i="1"/>
  <c r="L7" i="1" s="1"/>
  <c r="H7" i="1"/>
  <c r="K7" i="1" s="1"/>
  <c r="A9" i="2" s="1"/>
  <c r="E7" i="1"/>
  <c r="D7" i="1"/>
  <c r="J6" i="1"/>
  <c r="M6" i="1" s="1"/>
  <c r="I6" i="1"/>
  <c r="L6" i="1" s="1"/>
  <c r="H6" i="1"/>
  <c r="K6" i="1" s="1"/>
  <c r="E6" i="1"/>
  <c r="D6" i="1"/>
  <c r="J5" i="1"/>
  <c r="M5" i="1" s="1"/>
  <c r="I5" i="1"/>
  <c r="L5" i="1" s="1"/>
  <c r="H5" i="1"/>
  <c r="K5" i="1" s="1"/>
  <c r="E5" i="1"/>
  <c r="D5" i="1"/>
  <c r="J4" i="1"/>
  <c r="M4" i="1" s="1"/>
  <c r="I4" i="1"/>
  <c r="L4" i="1" s="1"/>
  <c r="H4" i="1"/>
  <c r="K4" i="1" s="1"/>
  <c r="A6" i="4" s="1"/>
  <c r="E4" i="1"/>
  <c r="D4" i="1"/>
  <c r="I10" i="3" l="1"/>
  <c r="I14" i="3"/>
  <c r="I11" i="3"/>
  <c r="I12" i="3"/>
  <c r="I13" i="3"/>
  <c r="A20" i="4"/>
  <c r="B20" i="4" s="1"/>
  <c r="C20" i="4" s="1"/>
  <c r="F20" i="4" s="1"/>
  <c r="L20" i="4" s="1"/>
  <c r="D29" i="3"/>
  <c r="I8" i="3"/>
  <c r="I6" i="3"/>
  <c r="I7" i="3"/>
  <c r="C7" i="5" s="1"/>
  <c r="I9" i="3"/>
  <c r="I5" i="3"/>
  <c r="B12" i="2"/>
  <c r="C12" i="2" s="1"/>
  <c r="B15" i="2"/>
  <c r="C15" i="2" s="1"/>
  <c r="B14" i="2"/>
  <c r="C14" i="2" s="1"/>
  <c r="A24" i="2"/>
  <c r="B24" i="2" s="1"/>
  <c r="C24" i="2" s="1"/>
  <c r="B21" i="4"/>
  <c r="H21" i="4"/>
  <c r="B24" i="4"/>
  <c r="H24" i="4"/>
  <c r="H26" i="4"/>
  <c r="B26" i="4"/>
  <c r="B28" i="4"/>
  <c r="H28" i="4"/>
  <c r="H30" i="4"/>
  <c r="B30" i="4"/>
  <c r="B6" i="4"/>
  <c r="M6" i="4"/>
  <c r="H6" i="4"/>
  <c r="B23" i="4"/>
  <c r="H23" i="4"/>
  <c r="B27" i="4"/>
  <c r="H27" i="4"/>
  <c r="H29" i="4"/>
  <c r="B29" i="4"/>
  <c r="A21" i="2"/>
  <c r="B21" i="2" s="1"/>
  <c r="C21" i="2" s="1"/>
  <c r="A25" i="4"/>
  <c r="H20" i="4"/>
  <c r="A29" i="2"/>
  <c r="B29" i="2" s="1"/>
  <c r="C29" i="2" s="1"/>
  <c r="A23" i="2"/>
  <c r="B23" i="2" s="1"/>
  <c r="C23" i="2" s="1"/>
  <c r="A22" i="4"/>
  <c r="A28" i="2"/>
  <c r="B28" i="2" s="1"/>
  <c r="C28" i="2" s="1"/>
  <c r="A26" i="2"/>
  <c r="B26" i="2" s="1"/>
  <c r="C26" i="2" s="1"/>
  <c r="A6" i="2"/>
  <c r="B6" i="2" s="1"/>
  <c r="C6" i="2" s="1"/>
  <c r="A27" i="2"/>
  <c r="B27" i="2" s="1"/>
  <c r="C27" i="2" s="1"/>
  <c r="A19" i="4"/>
  <c r="M19" i="4" s="1"/>
  <c r="A19" i="2"/>
  <c r="B19" i="2" s="1"/>
  <c r="C19" i="2" s="1"/>
  <c r="A18" i="2"/>
  <c r="B18" i="2" s="1"/>
  <c r="C18" i="2" s="1"/>
  <c r="A18" i="4"/>
  <c r="M18" i="4" s="1"/>
  <c r="H17" i="4"/>
  <c r="B17" i="4"/>
  <c r="A17" i="2"/>
  <c r="B17" i="2" s="1"/>
  <c r="C17" i="2" s="1"/>
  <c r="A16" i="4"/>
  <c r="M16" i="4" s="1"/>
  <c r="A16" i="2"/>
  <c r="B16" i="2" s="1"/>
  <c r="C16" i="2" s="1"/>
  <c r="A15" i="4"/>
  <c r="M15" i="4" s="1"/>
  <c r="A14" i="4"/>
  <c r="M14" i="4" s="1"/>
  <c r="A13" i="4"/>
  <c r="M13" i="4" s="1"/>
  <c r="A13" i="2"/>
  <c r="B13" i="2" s="1"/>
  <c r="C13" i="2" s="1"/>
  <c r="A12" i="4"/>
  <c r="M12" i="4" s="1"/>
  <c r="B11" i="2"/>
  <c r="C11" i="2" s="1"/>
  <c r="A11" i="4"/>
  <c r="M11" i="4" s="1"/>
  <c r="B9" i="2"/>
  <c r="C9" i="2" s="1"/>
  <c r="A10" i="4"/>
  <c r="M10" i="4" s="1"/>
  <c r="A10" i="2"/>
  <c r="B10" i="2" s="1"/>
  <c r="C10" i="2" s="1"/>
  <c r="A9" i="4"/>
  <c r="M9" i="4" s="1"/>
  <c r="A8" i="2"/>
  <c r="B8" i="2" s="1"/>
  <c r="C8" i="2" s="1"/>
  <c r="A8" i="4"/>
  <c r="M8" i="4" s="1"/>
  <c r="A7" i="2"/>
  <c r="B7" i="2" s="1"/>
  <c r="C7" i="2" s="1"/>
  <c r="A7" i="4"/>
  <c r="M7" i="4" s="1"/>
  <c r="K20" i="4" l="1"/>
  <c r="M32" i="4"/>
  <c r="M37" i="4" s="1"/>
  <c r="B7" i="5" s="1"/>
  <c r="C26" i="4"/>
  <c r="F26" i="4" s="1"/>
  <c r="L26" i="4" s="1"/>
  <c r="K26" i="4"/>
  <c r="B25" i="4"/>
  <c r="H25" i="4"/>
  <c r="C27" i="4"/>
  <c r="F27" i="4" s="1"/>
  <c r="L27" i="4" s="1"/>
  <c r="K27" i="4"/>
  <c r="C23" i="4"/>
  <c r="F23" i="4" s="1"/>
  <c r="L23" i="4" s="1"/>
  <c r="K23" i="4"/>
  <c r="C30" i="4"/>
  <c r="F30" i="4" s="1"/>
  <c r="L30" i="4" s="1"/>
  <c r="K30" i="4"/>
  <c r="H22" i="4"/>
  <c r="B22" i="4"/>
  <c r="C21" i="4"/>
  <c r="F21" i="4" s="1"/>
  <c r="L21" i="4" s="1"/>
  <c r="K21" i="4"/>
  <c r="C29" i="4"/>
  <c r="F29" i="4" s="1"/>
  <c r="L29" i="4" s="1"/>
  <c r="K29" i="4"/>
  <c r="C6" i="4"/>
  <c r="F6" i="4" s="1"/>
  <c r="L6" i="4" s="1"/>
  <c r="K6" i="4"/>
  <c r="C28" i="4"/>
  <c r="F28" i="4" s="1"/>
  <c r="L28" i="4" s="1"/>
  <c r="K28" i="4"/>
  <c r="C24" i="4"/>
  <c r="F24" i="4" s="1"/>
  <c r="L24" i="4" s="1"/>
  <c r="K24" i="4"/>
  <c r="B19" i="4"/>
  <c r="H19" i="4"/>
  <c r="B18" i="4"/>
  <c r="H18" i="4"/>
  <c r="C17" i="4"/>
  <c r="F17" i="4" s="1"/>
  <c r="L17" i="4" s="1"/>
  <c r="K17" i="4"/>
  <c r="B16" i="4"/>
  <c r="H16" i="4"/>
  <c r="B15" i="4"/>
  <c r="H15" i="4"/>
  <c r="B14" i="4"/>
  <c r="H14" i="4"/>
  <c r="H13" i="4"/>
  <c r="B13" i="4"/>
  <c r="B12" i="4"/>
  <c r="H12" i="4"/>
  <c r="B11" i="4"/>
  <c r="H11" i="4"/>
  <c r="H10" i="4"/>
  <c r="B10" i="4"/>
  <c r="H9" i="4"/>
  <c r="B9" i="4"/>
  <c r="B8" i="4"/>
  <c r="H8" i="4"/>
  <c r="B7" i="4"/>
  <c r="H7" i="4"/>
  <c r="D7" i="5" l="1"/>
  <c r="C22" i="4"/>
  <c r="F22" i="4" s="1"/>
  <c r="L22" i="4" s="1"/>
  <c r="K22" i="4"/>
  <c r="C25" i="4"/>
  <c r="F25" i="4" s="1"/>
  <c r="L25" i="4" s="1"/>
  <c r="K25" i="4"/>
  <c r="C19" i="4"/>
  <c r="F19" i="4" s="1"/>
  <c r="L19" i="4" s="1"/>
  <c r="K19" i="4"/>
  <c r="K18" i="4"/>
  <c r="C18" i="4"/>
  <c r="F18" i="4" s="1"/>
  <c r="L18" i="4" s="1"/>
  <c r="C16" i="4"/>
  <c r="F16" i="4" s="1"/>
  <c r="L16" i="4" s="1"/>
  <c r="K16" i="4"/>
  <c r="C15" i="4"/>
  <c r="F15" i="4" s="1"/>
  <c r="L15" i="4" s="1"/>
  <c r="K15" i="4"/>
  <c r="K14" i="4"/>
  <c r="C14" i="4"/>
  <c r="F14" i="4" s="1"/>
  <c r="L14" i="4" s="1"/>
  <c r="C13" i="4"/>
  <c r="F13" i="4" s="1"/>
  <c r="L13" i="4" s="1"/>
  <c r="K13" i="4"/>
  <c r="C12" i="4"/>
  <c r="F12" i="4" s="1"/>
  <c r="L12" i="4" s="1"/>
  <c r="K12" i="4"/>
  <c r="C11" i="4"/>
  <c r="F11" i="4" s="1"/>
  <c r="L11" i="4" s="1"/>
  <c r="K11" i="4"/>
  <c r="K10" i="4"/>
  <c r="C10" i="4"/>
  <c r="F10" i="4" s="1"/>
  <c r="L10" i="4" s="1"/>
  <c r="C9" i="4"/>
  <c r="F9" i="4" s="1"/>
  <c r="L9" i="4" s="1"/>
  <c r="K9" i="4"/>
  <c r="C8" i="4"/>
  <c r="F8" i="4" s="1"/>
  <c r="L8" i="4" s="1"/>
  <c r="K8" i="4"/>
  <c r="C7" i="4"/>
  <c r="F7" i="4" s="1"/>
  <c r="L7" i="4" s="1"/>
  <c r="K7" i="4"/>
  <c r="E7" i="5" l="1"/>
  <c r="F7" i="5" s="1"/>
  <c r="G7" i="5" l="1"/>
</calcChain>
</file>

<file path=xl/sharedStrings.xml><?xml version="1.0" encoding="utf-8"?>
<sst xmlns="http://schemas.openxmlformats.org/spreadsheetml/2006/main" count="239" uniqueCount="73">
  <si>
    <t>NOMBRE DEL PLATO:</t>
  </si>
  <si>
    <t>Numero de Porciones:</t>
  </si>
  <si>
    <t>RECETA</t>
  </si>
  <si>
    <t>EQUIVALENCIAS</t>
  </si>
  <si>
    <t>ESTANDARIZACION DE UNIDADES</t>
  </si>
  <si>
    <t>ESTANDARIZACIÓN POR PORCION</t>
  </si>
  <si>
    <t>Cantidad</t>
  </si>
  <si>
    <t>Unidad</t>
  </si>
  <si>
    <t>Ingredientes</t>
  </si>
  <si>
    <t xml:space="preserve">Cantidad </t>
  </si>
  <si>
    <t>Ingrediente</t>
  </si>
  <si>
    <t>CALCULO DE INGREDIENTES</t>
  </si>
  <si>
    <t>No de Porciones a preparar:</t>
  </si>
  <si>
    <t>INGREDIENTES</t>
  </si>
  <si>
    <t>UNIDAD</t>
  </si>
  <si>
    <t>CANTIDAD</t>
  </si>
  <si>
    <t>COSTO DE INGREDIENTES</t>
  </si>
  <si>
    <t>RECETA ESTANDARIZADA</t>
  </si>
  <si>
    <t>COTIZACIÓN</t>
  </si>
  <si>
    <t>INGREDIENTE</t>
  </si>
  <si>
    <t>VALOR</t>
  </si>
  <si>
    <t>EQUIVALENCIA</t>
  </si>
  <si>
    <t>COSTOS UNITARIOS ESTANDAR POR PORCIÓN</t>
  </si>
  <si>
    <t>CALCULO COSTOS DE MANO DE OBRA</t>
  </si>
  <si>
    <t>CARGO</t>
  </si>
  <si>
    <t>SALARIO BÁSICO</t>
  </si>
  <si>
    <t>AUX. AL TRANSPORTE</t>
  </si>
  <si>
    <t>SALARIO TOTAL</t>
  </si>
  <si>
    <t>SALARIO MINIMO</t>
  </si>
  <si>
    <t>AUX. TRANSPORTE</t>
  </si>
  <si>
    <t>TOTAL SALARIOS</t>
  </si>
  <si>
    <t>FACTOR PRESTACIONAL 50%</t>
  </si>
  <si>
    <t>TOTAL MANO DE OBRA MES</t>
  </si>
  <si>
    <t>TOTAL MANO DE OBRA DIA</t>
  </si>
  <si>
    <t>TOTAL MANO DE OBRA POR HORA</t>
  </si>
  <si>
    <t>PRODUCTIVIDAD EN PLATOS POR HORA</t>
  </si>
  <si>
    <t>COSTO PROMEDIO POR PLATO</t>
  </si>
  <si>
    <t>COSTO TOTAL INGREDIENTES POR PORCIÓN</t>
  </si>
  <si>
    <t>TIEMPO POR PLATO</t>
  </si>
  <si>
    <t>NUMERO DE NIVELES</t>
  </si>
  <si>
    <t>TABLA DE COMPLEJIDAD</t>
  </si>
  <si>
    <t>NIVEL</t>
  </si>
  <si>
    <t>TIEMPO</t>
  </si>
  <si>
    <t>TOTAL</t>
  </si>
  <si>
    <t>Margen</t>
  </si>
  <si>
    <t>Nivel de Complejidad</t>
  </si>
  <si>
    <t>Desea Usar Costo  Promedio?</t>
  </si>
  <si>
    <t>Nombre del Plato</t>
  </si>
  <si>
    <t>Vr Ingredientes</t>
  </si>
  <si>
    <t>Utilidad</t>
  </si>
  <si>
    <t>Mano de Obra</t>
  </si>
  <si>
    <t>Costo del Plato</t>
  </si>
  <si>
    <t>Precio de Venta</t>
  </si>
  <si>
    <t>Tiempo por asignar</t>
  </si>
  <si>
    <t>no</t>
  </si>
  <si>
    <t>NOMBRE DE LA GUARNICIÓN</t>
  </si>
  <si>
    <t>codigo</t>
  </si>
  <si>
    <t>Nombre de la Guarnición</t>
  </si>
  <si>
    <t>Costo</t>
  </si>
  <si>
    <t>CODIGO GUARNICION 1</t>
  </si>
  <si>
    <t>CODIGO GUARNICION 2</t>
  </si>
  <si>
    <t>CODIGO GUARNICION 3</t>
  </si>
  <si>
    <t>COSTO TOTAL INGREDIENTES POR PLATO</t>
  </si>
  <si>
    <t>UVT</t>
  </si>
  <si>
    <t>FRANQUICIA</t>
  </si>
  <si>
    <t># de establecimientos</t>
  </si>
  <si>
    <t>Tarifa IMPOCONSUMO</t>
  </si>
  <si>
    <t>Tarifa IVA</t>
  </si>
  <si>
    <t>Impuesto</t>
  </si>
  <si>
    <t>SI</t>
  </si>
  <si>
    <t>Ventas declaradas año anterior</t>
  </si>
  <si>
    <t>Clase de Persona</t>
  </si>
  <si>
    <t>NATURAL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</si>
</sst>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.0_);_(&quot;$&quot;\ * \(#,##0.0\);_(&quot;$&quot;\ * &quot;-&quot;??_);_(@_)"/>
    <numFmt numFmtId="166" formatCode="_(&quot;$&quot;\ * #,##0_);_(&quot;$&quot;\ * \(#,##0\);_(&quot;$&quot;\ * &quot;-&quot;??_);_(@_)"/>
    <numFmt numFmtId="167" formatCode="#,##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9EAB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3" borderId="2" xfId="0" applyFill="1" applyBorder="1"/>
    <xf numFmtId="0" fontId="0" fillId="4" borderId="2" xfId="0" applyFill="1" applyBorder="1" applyAlignment="1" applyProtection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2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164" fontId="0" fillId="0" borderId="0" xfId="1" applyNumberFormat="1" applyFont="1" applyAlignment="1"/>
    <xf numFmtId="0" fontId="0" fillId="6" borderId="2" xfId="0" applyFill="1" applyBorder="1" applyAlignment="1"/>
    <xf numFmtId="164" fontId="0" fillId="6" borderId="2" xfId="1" applyNumberFormat="1" applyFont="1" applyFill="1" applyBorder="1" applyAlignment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5" borderId="2" xfId="0" applyFill="1" applyBorder="1"/>
    <xf numFmtId="0" fontId="0" fillId="7" borderId="2" xfId="0" applyFill="1" applyBorder="1"/>
    <xf numFmtId="0" fontId="0" fillId="7" borderId="2" xfId="0" applyFill="1" applyBorder="1" applyAlignment="1">
      <alignment horizontal="center"/>
    </xf>
    <xf numFmtId="165" fontId="0" fillId="7" borderId="2" xfId="2" applyNumberFormat="1" applyFont="1" applyFill="1" applyBorder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/>
    <xf numFmtId="166" fontId="0" fillId="0" borderId="2" xfId="2" applyNumberFormat="1" applyFont="1" applyBorder="1"/>
    <xf numFmtId="166" fontId="0" fillId="0" borderId="0" xfId="0" applyNumberFormat="1"/>
    <xf numFmtId="0" fontId="0" fillId="2" borderId="0" xfId="0" applyFill="1" applyAlignment="1" applyProtection="1">
      <alignment horizontal="left"/>
      <protection locked="0"/>
    </xf>
    <xf numFmtId="167" fontId="0" fillId="6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2" xfId="0" applyNumberFormat="1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center"/>
    </xf>
    <xf numFmtId="166" fontId="0" fillId="0" borderId="0" xfId="2" applyNumberFormat="1" applyFont="1"/>
    <xf numFmtId="0" fontId="0" fillId="0" borderId="0" xfId="0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7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0" fillId="7" borderId="2" xfId="0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2" xfId="0" applyFill="1" applyBorder="1" applyProtection="1"/>
    <xf numFmtId="0" fontId="0" fillId="5" borderId="2" xfId="0" applyFill="1" applyBorder="1" applyProtection="1"/>
    <xf numFmtId="0" fontId="0" fillId="7" borderId="2" xfId="0" applyFill="1" applyBorder="1" applyAlignment="1" applyProtection="1">
      <alignment horizontal="center"/>
    </xf>
    <xf numFmtId="0" fontId="0" fillId="7" borderId="2" xfId="0" applyFill="1" applyBorder="1" applyProtection="1"/>
    <xf numFmtId="165" fontId="0" fillId="0" borderId="0" xfId="0" applyNumberFormat="1" applyProtection="1"/>
    <xf numFmtId="167" fontId="0" fillId="6" borderId="2" xfId="0" applyNumberFormat="1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165" fontId="0" fillId="7" borderId="2" xfId="2" applyNumberFormat="1" applyFont="1" applyFill="1" applyBorder="1" applyProtection="1"/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8" borderId="0" xfId="0" applyFill="1" applyAlignment="1" applyProtection="1">
      <alignment horizontal="center"/>
      <protection locked="0"/>
    </xf>
    <xf numFmtId="0" fontId="0" fillId="8" borderId="2" xfId="0" applyFill="1" applyBorder="1" applyAlignment="1" applyProtection="1">
      <alignment horizontal="center"/>
      <protection locked="0"/>
    </xf>
    <xf numFmtId="0" fontId="0" fillId="8" borderId="2" xfId="0" applyFill="1" applyBorder="1" applyProtection="1">
      <protection locked="0"/>
    </xf>
    <xf numFmtId="166" fontId="0" fillId="8" borderId="2" xfId="2" applyNumberFormat="1" applyFont="1" applyFill="1" applyBorder="1" applyAlignment="1" applyProtection="1">
      <alignment horizontal="center"/>
      <protection locked="0"/>
    </xf>
    <xf numFmtId="3" fontId="0" fillId="8" borderId="2" xfId="0" applyNumberFormat="1" applyFill="1" applyBorder="1" applyProtection="1">
      <protection locked="0"/>
    </xf>
    <xf numFmtId="0" fontId="0" fillId="8" borderId="2" xfId="0" applyFill="1" applyBorder="1" applyAlignment="1" applyProtection="1">
      <alignment horizontal="center"/>
    </xf>
    <xf numFmtId="0" fontId="0" fillId="8" borderId="2" xfId="0" applyFill="1" applyBorder="1" applyProtection="1"/>
    <xf numFmtId="166" fontId="0" fillId="8" borderId="2" xfId="2" applyNumberFormat="1" applyFont="1" applyFill="1" applyBorder="1" applyAlignment="1" applyProtection="1">
      <alignment horizontal="center"/>
    </xf>
    <xf numFmtId="166" fontId="0" fillId="8" borderId="2" xfId="2" applyNumberFormat="1" applyFont="1" applyFill="1" applyBorder="1" applyProtection="1">
      <protection locked="0"/>
    </xf>
    <xf numFmtId="166" fontId="0" fillId="8" borderId="0" xfId="2" applyNumberFormat="1" applyFont="1" applyFill="1" applyAlignment="1" applyProtection="1">
      <alignment horizontal="center"/>
      <protection locked="0"/>
    </xf>
    <xf numFmtId="1" fontId="0" fillId="8" borderId="2" xfId="0" applyNumberFormat="1" applyFill="1" applyBorder="1" applyAlignment="1" applyProtection="1">
      <alignment horizontal="center"/>
      <protection locked="0"/>
    </xf>
    <xf numFmtId="0" fontId="0" fillId="8" borderId="0" xfId="0" applyFill="1" applyAlignment="1" applyProtection="1">
      <alignment horizontal="center"/>
      <protection locked="0"/>
    </xf>
    <xf numFmtId="9" fontId="0" fillId="8" borderId="0" xfId="0" applyNumberFormat="1" applyFill="1" applyAlignment="1" applyProtection="1">
      <alignment horizontal="center"/>
      <protection locked="0"/>
    </xf>
    <xf numFmtId="164" fontId="0" fillId="8" borderId="0" xfId="1" applyNumberFormat="1" applyFont="1" applyFill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C14" sqref="C14"/>
    </sheetView>
  </sheetViews>
  <sheetFormatPr baseColWidth="10" defaultRowHeight="15" x14ac:dyDescent="0.25"/>
  <cols>
    <col min="3" max="3" width="24.85546875" customWidth="1"/>
    <col min="10" max="10" width="38.28515625" customWidth="1"/>
    <col min="13" max="13" width="53" customWidth="1"/>
  </cols>
  <sheetData>
    <row r="1" spans="1:14" x14ac:dyDescent="0.25">
      <c r="A1" s="36" t="s">
        <v>0</v>
      </c>
      <c r="B1" s="36"/>
      <c r="C1" s="36"/>
      <c r="D1" s="37"/>
      <c r="E1" s="37"/>
      <c r="F1" s="37"/>
      <c r="G1" s="37"/>
      <c r="H1" s="37"/>
      <c r="I1" s="37"/>
      <c r="J1" s="37"/>
      <c r="K1" s="38" t="s">
        <v>1</v>
      </c>
      <c r="L1" s="38"/>
      <c r="M1" s="25"/>
      <c r="N1" s="1"/>
    </row>
    <row r="2" spans="1:14" x14ac:dyDescent="0.25">
      <c r="A2" s="39" t="s">
        <v>2</v>
      </c>
      <c r="B2" s="39"/>
      <c r="C2" s="39"/>
      <c r="D2" s="40" t="s">
        <v>3</v>
      </c>
      <c r="E2" s="40"/>
      <c r="F2" s="40"/>
      <c r="G2" s="40"/>
      <c r="H2" s="41" t="s">
        <v>4</v>
      </c>
      <c r="I2" s="41"/>
      <c r="J2" s="41"/>
      <c r="K2" s="42" t="s">
        <v>5</v>
      </c>
      <c r="L2" s="42"/>
      <c r="M2" s="42"/>
      <c r="N2" s="2"/>
    </row>
    <row r="3" spans="1:14" x14ac:dyDescent="0.25">
      <c r="A3" s="3" t="s">
        <v>6</v>
      </c>
      <c r="B3" s="3" t="s">
        <v>7</v>
      </c>
      <c r="C3" s="3" t="s">
        <v>8</v>
      </c>
      <c r="D3" s="4" t="s">
        <v>9</v>
      </c>
      <c r="E3" s="4" t="s">
        <v>7</v>
      </c>
      <c r="F3" s="5" t="s">
        <v>6</v>
      </c>
      <c r="G3" s="5" t="s">
        <v>7</v>
      </c>
      <c r="H3" s="6" t="s">
        <v>6</v>
      </c>
      <c r="I3" s="6" t="s">
        <v>7</v>
      </c>
      <c r="J3" s="6" t="s">
        <v>10</v>
      </c>
      <c r="K3" s="7" t="s">
        <v>6</v>
      </c>
      <c r="L3" s="7" t="s">
        <v>7</v>
      </c>
      <c r="M3" s="7" t="s">
        <v>10</v>
      </c>
    </row>
    <row r="4" spans="1:14" x14ac:dyDescent="0.25">
      <c r="A4" s="34"/>
      <c r="B4" s="34"/>
      <c r="C4" s="34"/>
      <c r="D4" s="4" t="str">
        <f>IF(A4&lt;0.0001,"",1)</f>
        <v/>
      </c>
      <c r="E4" s="4" t="str">
        <f>IF(B4="","",B4)</f>
        <v/>
      </c>
      <c r="F4" s="35"/>
      <c r="G4" s="35"/>
      <c r="H4" s="6" t="str">
        <f>IF(A4="","",A4*F4)</f>
        <v/>
      </c>
      <c r="I4" s="6" t="str">
        <f>IF(B4="","",G4)</f>
        <v/>
      </c>
      <c r="J4" s="6" t="str">
        <f>IF(C4="","",C4)</f>
        <v/>
      </c>
      <c r="K4" s="26" t="str">
        <f>IF(H4="","",H4/$M$1)</f>
        <v/>
      </c>
      <c r="L4" s="7" t="str">
        <f>IF(I4="","",I4)</f>
        <v/>
      </c>
      <c r="M4" s="7" t="str">
        <f>IF(J4="","",J4)</f>
        <v/>
      </c>
    </row>
    <row r="5" spans="1:14" x14ac:dyDescent="0.25">
      <c r="A5" s="34"/>
      <c r="B5" s="34"/>
      <c r="C5" s="34"/>
      <c r="D5" s="4" t="str">
        <f t="shared" ref="D5:D33" si="0">IF(A5&lt;0.0001,"",1)</f>
        <v/>
      </c>
      <c r="E5" s="4" t="str">
        <f t="shared" ref="E5:E33" si="1">IF(B5="","",B5)</f>
        <v/>
      </c>
      <c r="F5" s="35"/>
      <c r="G5" s="35"/>
      <c r="H5" s="6" t="str">
        <f t="shared" ref="H5:H33" si="2">IF(A5="","",A5*F5)</f>
        <v/>
      </c>
      <c r="I5" s="6" t="str">
        <f t="shared" ref="I5:I33" si="3">IF(B5="","",G5)</f>
        <v/>
      </c>
      <c r="J5" s="6" t="str">
        <f t="shared" ref="J5:J33" si="4">IF(C5="","",C5)</f>
        <v/>
      </c>
      <c r="K5" s="26" t="str">
        <f t="shared" ref="K5:K33" si="5">IF(H5="","",H5/$M$1)</f>
        <v/>
      </c>
      <c r="L5" s="7" t="str">
        <f t="shared" ref="L5:M33" si="6">IF(I5="","",I5)</f>
        <v/>
      </c>
      <c r="M5" s="7" t="str">
        <f t="shared" si="6"/>
        <v/>
      </c>
    </row>
    <row r="6" spans="1:14" x14ac:dyDescent="0.25">
      <c r="A6" s="34"/>
      <c r="B6" s="34"/>
      <c r="C6" s="34"/>
      <c r="D6" s="4" t="str">
        <f t="shared" si="0"/>
        <v/>
      </c>
      <c r="E6" s="4" t="str">
        <f t="shared" si="1"/>
        <v/>
      </c>
      <c r="F6" s="35"/>
      <c r="G6" s="35"/>
      <c r="H6" s="6" t="str">
        <f t="shared" si="2"/>
        <v/>
      </c>
      <c r="I6" s="6" t="str">
        <f t="shared" si="3"/>
        <v/>
      </c>
      <c r="J6" s="6" t="str">
        <f t="shared" si="4"/>
        <v/>
      </c>
      <c r="K6" s="26" t="str">
        <f t="shared" si="5"/>
        <v/>
      </c>
      <c r="L6" s="7" t="str">
        <f t="shared" si="6"/>
        <v/>
      </c>
      <c r="M6" s="7" t="str">
        <f t="shared" si="6"/>
        <v/>
      </c>
    </row>
    <row r="7" spans="1:14" x14ac:dyDescent="0.25">
      <c r="A7" s="34"/>
      <c r="B7" s="34"/>
      <c r="C7" s="34"/>
      <c r="D7" s="4" t="str">
        <f t="shared" si="0"/>
        <v/>
      </c>
      <c r="E7" s="4" t="str">
        <f t="shared" si="1"/>
        <v/>
      </c>
      <c r="F7" s="35"/>
      <c r="G7" s="35"/>
      <c r="H7" s="6" t="str">
        <f t="shared" si="2"/>
        <v/>
      </c>
      <c r="I7" s="6" t="str">
        <f t="shared" si="3"/>
        <v/>
      </c>
      <c r="J7" s="6" t="str">
        <f t="shared" si="4"/>
        <v/>
      </c>
      <c r="K7" s="26" t="str">
        <f t="shared" si="5"/>
        <v/>
      </c>
      <c r="L7" s="7" t="str">
        <f t="shared" si="6"/>
        <v/>
      </c>
      <c r="M7" s="7" t="str">
        <f t="shared" si="6"/>
        <v/>
      </c>
    </row>
    <row r="8" spans="1:14" x14ac:dyDescent="0.25">
      <c r="A8" s="34"/>
      <c r="B8" s="34"/>
      <c r="C8" s="34"/>
      <c r="D8" s="4" t="str">
        <f t="shared" si="0"/>
        <v/>
      </c>
      <c r="E8" s="4" t="str">
        <f t="shared" si="1"/>
        <v/>
      </c>
      <c r="F8" s="35"/>
      <c r="G8" s="35"/>
      <c r="H8" s="6" t="str">
        <f t="shared" si="2"/>
        <v/>
      </c>
      <c r="I8" s="6" t="str">
        <f t="shared" si="3"/>
        <v/>
      </c>
      <c r="J8" s="6" t="str">
        <f t="shared" si="4"/>
        <v/>
      </c>
      <c r="K8" s="26" t="str">
        <f t="shared" si="5"/>
        <v/>
      </c>
      <c r="L8" s="7" t="str">
        <f t="shared" si="6"/>
        <v/>
      </c>
      <c r="M8" s="7" t="str">
        <f t="shared" si="6"/>
        <v/>
      </c>
    </row>
    <row r="9" spans="1:14" x14ac:dyDescent="0.25">
      <c r="A9" s="34"/>
      <c r="B9" s="34"/>
      <c r="C9" s="34"/>
      <c r="D9" s="4" t="str">
        <f t="shared" si="0"/>
        <v/>
      </c>
      <c r="E9" s="4" t="str">
        <f t="shared" si="1"/>
        <v/>
      </c>
      <c r="F9" s="35"/>
      <c r="G9" s="35"/>
      <c r="H9" s="6" t="str">
        <f t="shared" si="2"/>
        <v/>
      </c>
      <c r="I9" s="6" t="str">
        <f t="shared" si="3"/>
        <v/>
      </c>
      <c r="J9" s="6" t="str">
        <f t="shared" si="4"/>
        <v/>
      </c>
      <c r="K9" s="26" t="str">
        <f t="shared" si="5"/>
        <v/>
      </c>
      <c r="L9" s="7" t="str">
        <f t="shared" si="6"/>
        <v/>
      </c>
      <c r="M9" s="7" t="str">
        <f t="shared" si="6"/>
        <v/>
      </c>
    </row>
    <row r="10" spans="1:14" x14ac:dyDescent="0.25">
      <c r="A10" s="34"/>
      <c r="B10" s="34"/>
      <c r="C10" s="34"/>
      <c r="D10" s="4" t="str">
        <f t="shared" si="0"/>
        <v/>
      </c>
      <c r="E10" s="4" t="str">
        <f t="shared" si="1"/>
        <v/>
      </c>
      <c r="F10" s="35"/>
      <c r="G10" s="35"/>
      <c r="H10" s="6" t="str">
        <f t="shared" si="2"/>
        <v/>
      </c>
      <c r="I10" s="6" t="str">
        <f t="shared" si="3"/>
        <v/>
      </c>
      <c r="J10" s="6" t="str">
        <f t="shared" si="4"/>
        <v/>
      </c>
      <c r="K10" s="26" t="str">
        <f t="shared" si="5"/>
        <v/>
      </c>
      <c r="L10" s="7" t="str">
        <f t="shared" si="6"/>
        <v/>
      </c>
      <c r="M10" s="7" t="str">
        <f t="shared" si="6"/>
        <v/>
      </c>
    </row>
    <row r="11" spans="1:14" x14ac:dyDescent="0.25">
      <c r="A11" s="34"/>
      <c r="B11" s="34"/>
      <c r="C11" s="34"/>
      <c r="D11" s="4" t="str">
        <f t="shared" si="0"/>
        <v/>
      </c>
      <c r="E11" s="4" t="str">
        <f t="shared" si="1"/>
        <v/>
      </c>
      <c r="F11" s="35"/>
      <c r="G11" s="35"/>
      <c r="H11" s="6" t="str">
        <f t="shared" si="2"/>
        <v/>
      </c>
      <c r="I11" s="6" t="str">
        <f t="shared" si="3"/>
        <v/>
      </c>
      <c r="J11" s="6" t="str">
        <f t="shared" si="4"/>
        <v/>
      </c>
      <c r="K11" s="26" t="str">
        <f t="shared" si="5"/>
        <v/>
      </c>
      <c r="L11" s="7" t="str">
        <f t="shared" si="6"/>
        <v/>
      </c>
      <c r="M11" s="7" t="str">
        <f t="shared" si="6"/>
        <v/>
      </c>
    </row>
    <row r="12" spans="1:14" x14ac:dyDescent="0.25">
      <c r="A12" s="34"/>
      <c r="B12" s="34"/>
      <c r="C12" s="34"/>
      <c r="D12" s="4" t="str">
        <f t="shared" si="0"/>
        <v/>
      </c>
      <c r="E12" s="4" t="str">
        <f t="shared" si="1"/>
        <v/>
      </c>
      <c r="F12" s="35"/>
      <c r="G12" s="35"/>
      <c r="H12" s="6" t="str">
        <f t="shared" si="2"/>
        <v/>
      </c>
      <c r="I12" s="6" t="str">
        <f t="shared" si="3"/>
        <v/>
      </c>
      <c r="J12" s="6" t="str">
        <f t="shared" si="4"/>
        <v/>
      </c>
      <c r="K12" s="26" t="str">
        <f t="shared" si="5"/>
        <v/>
      </c>
      <c r="L12" s="7" t="str">
        <f t="shared" si="6"/>
        <v/>
      </c>
      <c r="M12" s="7" t="str">
        <f t="shared" si="6"/>
        <v/>
      </c>
    </row>
    <row r="13" spans="1:14" x14ac:dyDescent="0.25">
      <c r="A13" s="34"/>
      <c r="B13" s="34"/>
      <c r="C13" s="34"/>
      <c r="D13" s="4" t="str">
        <f t="shared" si="0"/>
        <v/>
      </c>
      <c r="E13" s="4" t="str">
        <f t="shared" si="1"/>
        <v/>
      </c>
      <c r="F13" s="35"/>
      <c r="G13" s="35"/>
      <c r="H13" s="6" t="str">
        <f t="shared" si="2"/>
        <v/>
      </c>
      <c r="I13" s="6" t="str">
        <f t="shared" si="3"/>
        <v/>
      </c>
      <c r="J13" s="6" t="str">
        <f t="shared" si="4"/>
        <v/>
      </c>
      <c r="K13" s="26" t="str">
        <f t="shared" si="5"/>
        <v/>
      </c>
      <c r="L13" s="7" t="str">
        <f t="shared" si="6"/>
        <v/>
      </c>
      <c r="M13" s="7" t="str">
        <f t="shared" si="6"/>
        <v/>
      </c>
    </row>
    <row r="14" spans="1:14" x14ac:dyDescent="0.25">
      <c r="A14" s="34"/>
      <c r="B14" s="34"/>
      <c r="C14" s="34"/>
      <c r="D14" s="4" t="str">
        <f t="shared" si="0"/>
        <v/>
      </c>
      <c r="E14" s="4" t="str">
        <f t="shared" si="1"/>
        <v/>
      </c>
      <c r="F14" s="35"/>
      <c r="G14" s="35"/>
      <c r="H14" s="6" t="str">
        <f t="shared" si="2"/>
        <v/>
      </c>
      <c r="I14" s="6" t="str">
        <f t="shared" si="3"/>
        <v/>
      </c>
      <c r="J14" s="6" t="str">
        <f t="shared" si="4"/>
        <v/>
      </c>
      <c r="K14" s="7" t="str">
        <f t="shared" si="5"/>
        <v/>
      </c>
      <c r="L14" s="7" t="str">
        <f t="shared" si="6"/>
        <v/>
      </c>
      <c r="M14" s="7" t="str">
        <f t="shared" si="6"/>
        <v/>
      </c>
    </row>
    <row r="15" spans="1:14" x14ac:dyDescent="0.25">
      <c r="A15" s="34"/>
      <c r="B15" s="34"/>
      <c r="C15" s="34"/>
      <c r="D15" s="4" t="str">
        <f t="shared" si="0"/>
        <v/>
      </c>
      <c r="E15" s="4" t="str">
        <f t="shared" si="1"/>
        <v/>
      </c>
      <c r="F15" s="35"/>
      <c r="G15" s="35"/>
      <c r="H15" s="6" t="str">
        <f t="shared" si="2"/>
        <v/>
      </c>
      <c r="I15" s="6" t="str">
        <f t="shared" si="3"/>
        <v/>
      </c>
      <c r="J15" s="6" t="str">
        <f t="shared" si="4"/>
        <v/>
      </c>
      <c r="K15" s="7" t="str">
        <f t="shared" si="5"/>
        <v/>
      </c>
      <c r="L15" s="7" t="str">
        <f t="shared" si="6"/>
        <v/>
      </c>
      <c r="M15" s="7" t="str">
        <f t="shared" si="6"/>
        <v/>
      </c>
    </row>
    <row r="16" spans="1:14" x14ac:dyDescent="0.25">
      <c r="A16" s="34"/>
      <c r="B16" s="34"/>
      <c r="C16" s="34"/>
      <c r="D16" s="4" t="str">
        <f t="shared" si="0"/>
        <v/>
      </c>
      <c r="E16" s="4" t="str">
        <f t="shared" si="1"/>
        <v/>
      </c>
      <c r="F16" s="35"/>
      <c r="G16" s="35"/>
      <c r="H16" s="6" t="str">
        <f t="shared" si="2"/>
        <v/>
      </c>
      <c r="I16" s="6" t="str">
        <f t="shared" si="3"/>
        <v/>
      </c>
      <c r="J16" s="6" t="str">
        <f t="shared" si="4"/>
        <v/>
      </c>
      <c r="K16" s="7" t="str">
        <f t="shared" si="5"/>
        <v/>
      </c>
      <c r="L16" s="7" t="str">
        <f t="shared" si="6"/>
        <v/>
      </c>
      <c r="M16" s="7" t="str">
        <f t="shared" si="6"/>
        <v/>
      </c>
    </row>
    <row r="17" spans="1:13" x14ac:dyDescent="0.25">
      <c r="A17" s="34"/>
      <c r="B17" s="34"/>
      <c r="C17" s="34"/>
      <c r="D17" s="4" t="str">
        <f t="shared" si="0"/>
        <v/>
      </c>
      <c r="E17" s="4" t="str">
        <f t="shared" si="1"/>
        <v/>
      </c>
      <c r="F17" s="35"/>
      <c r="G17" s="35"/>
      <c r="H17" s="6" t="str">
        <f t="shared" si="2"/>
        <v/>
      </c>
      <c r="I17" s="6" t="str">
        <f t="shared" si="3"/>
        <v/>
      </c>
      <c r="J17" s="6" t="str">
        <f t="shared" si="4"/>
        <v/>
      </c>
      <c r="K17" s="7" t="str">
        <f t="shared" si="5"/>
        <v/>
      </c>
      <c r="L17" s="7" t="str">
        <f t="shared" si="6"/>
        <v/>
      </c>
      <c r="M17" s="7" t="str">
        <f t="shared" si="6"/>
        <v/>
      </c>
    </row>
    <row r="18" spans="1:13" x14ac:dyDescent="0.25">
      <c r="A18" s="34"/>
      <c r="B18" s="34"/>
      <c r="C18" s="34"/>
      <c r="D18" s="4" t="str">
        <f t="shared" si="0"/>
        <v/>
      </c>
      <c r="E18" s="4" t="str">
        <f t="shared" si="1"/>
        <v/>
      </c>
      <c r="F18" s="35"/>
      <c r="G18" s="35"/>
      <c r="H18" s="6" t="str">
        <f t="shared" si="2"/>
        <v/>
      </c>
      <c r="I18" s="6" t="str">
        <f t="shared" si="3"/>
        <v/>
      </c>
      <c r="J18" s="6" t="str">
        <f t="shared" si="4"/>
        <v/>
      </c>
      <c r="K18" s="7" t="str">
        <f t="shared" si="5"/>
        <v/>
      </c>
      <c r="L18" s="7" t="str">
        <f t="shared" si="6"/>
        <v/>
      </c>
      <c r="M18" s="7" t="str">
        <f t="shared" si="6"/>
        <v/>
      </c>
    </row>
    <row r="19" spans="1:13" x14ac:dyDescent="0.25">
      <c r="A19" s="34"/>
      <c r="B19" s="34"/>
      <c r="C19" s="34"/>
      <c r="D19" s="4" t="str">
        <f t="shared" si="0"/>
        <v/>
      </c>
      <c r="E19" s="4" t="str">
        <f t="shared" si="1"/>
        <v/>
      </c>
      <c r="F19" s="35"/>
      <c r="G19" s="35"/>
      <c r="H19" s="6" t="str">
        <f t="shared" si="2"/>
        <v/>
      </c>
      <c r="I19" s="6" t="str">
        <f t="shared" si="3"/>
        <v/>
      </c>
      <c r="J19" s="6" t="str">
        <f t="shared" si="4"/>
        <v/>
      </c>
      <c r="K19" s="7" t="str">
        <f t="shared" si="5"/>
        <v/>
      </c>
      <c r="L19" s="7" t="str">
        <f t="shared" si="6"/>
        <v/>
      </c>
      <c r="M19" s="7" t="str">
        <f t="shared" si="6"/>
        <v/>
      </c>
    </row>
    <row r="20" spans="1:13" x14ac:dyDescent="0.25">
      <c r="A20" s="34"/>
      <c r="B20" s="34"/>
      <c r="C20" s="34"/>
      <c r="D20" s="4" t="str">
        <f t="shared" si="0"/>
        <v/>
      </c>
      <c r="E20" s="4" t="str">
        <f t="shared" si="1"/>
        <v/>
      </c>
      <c r="F20" s="35"/>
      <c r="G20" s="35"/>
      <c r="H20" s="6" t="str">
        <f t="shared" si="2"/>
        <v/>
      </c>
      <c r="I20" s="6" t="str">
        <f t="shared" si="3"/>
        <v/>
      </c>
      <c r="J20" s="6" t="str">
        <f t="shared" si="4"/>
        <v/>
      </c>
      <c r="K20" s="7" t="str">
        <f t="shared" si="5"/>
        <v/>
      </c>
      <c r="L20" s="7" t="str">
        <f t="shared" si="6"/>
        <v/>
      </c>
      <c r="M20" s="7" t="str">
        <f t="shared" si="6"/>
        <v/>
      </c>
    </row>
    <row r="21" spans="1:13" x14ac:dyDescent="0.25">
      <c r="A21" s="34"/>
      <c r="B21" s="34"/>
      <c r="C21" s="34"/>
      <c r="D21" s="4" t="str">
        <f t="shared" si="0"/>
        <v/>
      </c>
      <c r="E21" s="4" t="str">
        <f t="shared" si="1"/>
        <v/>
      </c>
      <c r="F21" s="35"/>
      <c r="G21" s="35"/>
      <c r="H21" s="6" t="str">
        <f t="shared" si="2"/>
        <v/>
      </c>
      <c r="I21" s="6" t="str">
        <f t="shared" si="3"/>
        <v/>
      </c>
      <c r="J21" s="6" t="str">
        <f t="shared" si="4"/>
        <v/>
      </c>
      <c r="K21" s="7" t="str">
        <f t="shared" si="5"/>
        <v/>
      </c>
      <c r="L21" s="7" t="str">
        <f t="shared" si="6"/>
        <v/>
      </c>
      <c r="M21" s="7" t="str">
        <f t="shared" si="6"/>
        <v/>
      </c>
    </row>
    <row r="22" spans="1:13" x14ac:dyDescent="0.25">
      <c r="A22" s="34"/>
      <c r="B22" s="34"/>
      <c r="C22" s="34"/>
      <c r="D22" s="4" t="str">
        <f t="shared" si="0"/>
        <v/>
      </c>
      <c r="E22" s="4" t="str">
        <f t="shared" si="1"/>
        <v/>
      </c>
      <c r="F22" s="35"/>
      <c r="G22" s="35"/>
      <c r="H22" s="6" t="str">
        <f t="shared" si="2"/>
        <v/>
      </c>
      <c r="I22" s="6" t="str">
        <f t="shared" si="3"/>
        <v/>
      </c>
      <c r="J22" s="6" t="str">
        <f t="shared" si="4"/>
        <v/>
      </c>
      <c r="K22" s="7" t="str">
        <f t="shared" si="5"/>
        <v/>
      </c>
      <c r="L22" s="7" t="str">
        <f t="shared" si="6"/>
        <v/>
      </c>
      <c r="M22" s="7" t="str">
        <f t="shared" si="6"/>
        <v/>
      </c>
    </row>
    <row r="23" spans="1:13" x14ac:dyDescent="0.25">
      <c r="A23" s="34"/>
      <c r="B23" s="34"/>
      <c r="C23" s="34"/>
      <c r="D23" s="4" t="str">
        <f t="shared" si="0"/>
        <v/>
      </c>
      <c r="E23" s="4" t="str">
        <f t="shared" si="1"/>
        <v/>
      </c>
      <c r="F23" s="35"/>
      <c r="G23" s="35"/>
      <c r="H23" s="6" t="str">
        <f t="shared" si="2"/>
        <v/>
      </c>
      <c r="I23" s="6" t="str">
        <f t="shared" si="3"/>
        <v/>
      </c>
      <c r="J23" s="6" t="str">
        <f t="shared" si="4"/>
        <v/>
      </c>
      <c r="K23" s="7" t="str">
        <f t="shared" si="5"/>
        <v/>
      </c>
      <c r="L23" s="7" t="str">
        <f t="shared" si="6"/>
        <v/>
      </c>
      <c r="M23" s="7" t="str">
        <f t="shared" si="6"/>
        <v/>
      </c>
    </row>
    <row r="24" spans="1:13" x14ac:dyDescent="0.25">
      <c r="A24" s="34"/>
      <c r="B24" s="34"/>
      <c r="C24" s="34"/>
      <c r="D24" s="4" t="str">
        <f t="shared" si="0"/>
        <v/>
      </c>
      <c r="E24" s="4" t="str">
        <f t="shared" si="1"/>
        <v/>
      </c>
      <c r="F24" s="35"/>
      <c r="G24" s="35"/>
      <c r="H24" s="6" t="str">
        <f t="shared" si="2"/>
        <v/>
      </c>
      <c r="I24" s="6" t="str">
        <f t="shared" si="3"/>
        <v/>
      </c>
      <c r="J24" s="6" t="str">
        <f t="shared" si="4"/>
        <v/>
      </c>
      <c r="K24" s="7" t="str">
        <f t="shared" si="5"/>
        <v/>
      </c>
      <c r="L24" s="7" t="str">
        <f t="shared" si="6"/>
        <v/>
      </c>
      <c r="M24" s="7" t="str">
        <f t="shared" si="6"/>
        <v/>
      </c>
    </row>
    <row r="25" spans="1:13" x14ac:dyDescent="0.25">
      <c r="A25" s="34"/>
      <c r="B25" s="34"/>
      <c r="C25" s="34"/>
      <c r="D25" s="4" t="str">
        <f t="shared" si="0"/>
        <v/>
      </c>
      <c r="E25" s="4" t="str">
        <f t="shared" si="1"/>
        <v/>
      </c>
      <c r="F25" s="35"/>
      <c r="G25" s="35"/>
      <c r="H25" s="6" t="str">
        <f t="shared" si="2"/>
        <v/>
      </c>
      <c r="I25" s="6" t="str">
        <f t="shared" si="3"/>
        <v/>
      </c>
      <c r="J25" s="6" t="str">
        <f t="shared" si="4"/>
        <v/>
      </c>
      <c r="K25" s="7" t="str">
        <f t="shared" si="5"/>
        <v/>
      </c>
      <c r="L25" s="7" t="str">
        <f t="shared" si="6"/>
        <v/>
      </c>
      <c r="M25" s="7" t="str">
        <f t="shared" si="6"/>
        <v/>
      </c>
    </row>
    <row r="26" spans="1:13" x14ac:dyDescent="0.25">
      <c r="A26" s="34"/>
      <c r="B26" s="34"/>
      <c r="C26" s="34"/>
      <c r="D26" s="4" t="str">
        <f t="shared" si="0"/>
        <v/>
      </c>
      <c r="E26" s="4" t="str">
        <f t="shared" si="1"/>
        <v/>
      </c>
      <c r="F26" s="34"/>
      <c r="G26" s="34"/>
      <c r="H26" s="6" t="str">
        <f t="shared" si="2"/>
        <v/>
      </c>
      <c r="I26" s="6" t="str">
        <f t="shared" si="3"/>
        <v/>
      </c>
      <c r="J26" s="6" t="str">
        <f t="shared" si="4"/>
        <v/>
      </c>
      <c r="K26" s="7" t="str">
        <f t="shared" si="5"/>
        <v/>
      </c>
      <c r="L26" s="7" t="str">
        <f t="shared" si="6"/>
        <v/>
      </c>
      <c r="M26" s="7" t="str">
        <f t="shared" si="6"/>
        <v/>
      </c>
    </row>
    <row r="27" spans="1:13" x14ac:dyDescent="0.25">
      <c r="A27" s="34"/>
      <c r="B27" s="34"/>
      <c r="C27" s="34"/>
      <c r="D27" s="4" t="str">
        <f t="shared" si="0"/>
        <v/>
      </c>
      <c r="E27" s="4" t="str">
        <f t="shared" si="1"/>
        <v/>
      </c>
      <c r="F27" s="34"/>
      <c r="G27" s="34"/>
      <c r="H27" s="6" t="str">
        <f t="shared" si="2"/>
        <v/>
      </c>
      <c r="I27" s="6" t="str">
        <f t="shared" si="3"/>
        <v/>
      </c>
      <c r="J27" s="6" t="str">
        <f t="shared" si="4"/>
        <v/>
      </c>
      <c r="K27" s="7" t="str">
        <f t="shared" si="5"/>
        <v/>
      </c>
      <c r="L27" s="7" t="str">
        <f t="shared" si="6"/>
        <v/>
      </c>
      <c r="M27" s="7" t="str">
        <f t="shared" si="6"/>
        <v/>
      </c>
    </row>
    <row r="28" spans="1:13" x14ac:dyDescent="0.25">
      <c r="A28" s="34"/>
      <c r="B28" s="34"/>
      <c r="C28" s="34"/>
      <c r="D28" s="4" t="str">
        <f t="shared" si="0"/>
        <v/>
      </c>
      <c r="E28" s="4" t="str">
        <f t="shared" si="1"/>
        <v/>
      </c>
      <c r="F28" s="34"/>
      <c r="G28" s="34"/>
      <c r="H28" s="6" t="str">
        <f t="shared" si="2"/>
        <v/>
      </c>
      <c r="I28" s="6" t="str">
        <f t="shared" si="3"/>
        <v/>
      </c>
      <c r="J28" s="6" t="str">
        <f t="shared" si="4"/>
        <v/>
      </c>
      <c r="K28" s="7" t="str">
        <f t="shared" si="5"/>
        <v/>
      </c>
      <c r="L28" s="7" t="str">
        <f t="shared" si="6"/>
        <v/>
      </c>
      <c r="M28" s="7" t="str">
        <f t="shared" si="6"/>
        <v/>
      </c>
    </row>
    <row r="29" spans="1:13" x14ac:dyDescent="0.25">
      <c r="A29" s="34"/>
      <c r="B29" s="34"/>
      <c r="C29" s="34"/>
      <c r="D29" s="4" t="str">
        <f t="shared" si="0"/>
        <v/>
      </c>
      <c r="E29" s="4" t="str">
        <f t="shared" si="1"/>
        <v/>
      </c>
      <c r="F29" s="34"/>
      <c r="G29" s="34"/>
      <c r="H29" s="6" t="str">
        <f t="shared" si="2"/>
        <v/>
      </c>
      <c r="I29" s="6" t="str">
        <f t="shared" si="3"/>
        <v/>
      </c>
      <c r="J29" s="6" t="str">
        <f t="shared" si="4"/>
        <v/>
      </c>
      <c r="K29" s="7" t="str">
        <f t="shared" si="5"/>
        <v/>
      </c>
      <c r="L29" s="7" t="str">
        <f t="shared" si="6"/>
        <v/>
      </c>
      <c r="M29" s="7" t="str">
        <f t="shared" si="6"/>
        <v/>
      </c>
    </row>
    <row r="30" spans="1:13" x14ac:dyDescent="0.25">
      <c r="A30" s="34"/>
      <c r="B30" s="34"/>
      <c r="C30" s="34"/>
      <c r="D30" s="4" t="str">
        <f t="shared" si="0"/>
        <v/>
      </c>
      <c r="E30" s="4" t="str">
        <f t="shared" si="1"/>
        <v/>
      </c>
      <c r="F30" s="34"/>
      <c r="G30" s="34"/>
      <c r="H30" s="6" t="str">
        <f t="shared" si="2"/>
        <v/>
      </c>
      <c r="I30" s="6" t="str">
        <f t="shared" si="3"/>
        <v/>
      </c>
      <c r="J30" s="6" t="str">
        <f t="shared" si="4"/>
        <v/>
      </c>
      <c r="K30" s="7" t="str">
        <f t="shared" si="5"/>
        <v/>
      </c>
      <c r="L30" s="7" t="str">
        <f t="shared" si="6"/>
        <v/>
      </c>
      <c r="M30" s="7" t="str">
        <f t="shared" si="6"/>
        <v/>
      </c>
    </row>
    <row r="31" spans="1:13" x14ac:dyDescent="0.25">
      <c r="A31" s="34"/>
      <c r="B31" s="34"/>
      <c r="C31" s="34"/>
      <c r="D31" s="4" t="str">
        <f t="shared" si="0"/>
        <v/>
      </c>
      <c r="E31" s="4" t="str">
        <f t="shared" si="1"/>
        <v/>
      </c>
      <c r="F31" s="34"/>
      <c r="G31" s="34"/>
      <c r="H31" s="6" t="str">
        <f t="shared" si="2"/>
        <v/>
      </c>
      <c r="I31" s="6" t="str">
        <f t="shared" si="3"/>
        <v/>
      </c>
      <c r="J31" s="6" t="str">
        <f t="shared" si="4"/>
        <v/>
      </c>
      <c r="K31" s="7" t="str">
        <f t="shared" si="5"/>
        <v/>
      </c>
      <c r="L31" s="7" t="str">
        <f t="shared" si="6"/>
        <v/>
      </c>
      <c r="M31" s="7" t="str">
        <f t="shared" si="6"/>
        <v/>
      </c>
    </row>
    <row r="32" spans="1:13" x14ac:dyDescent="0.25">
      <c r="A32" s="34"/>
      <c r="B32" s="34"/>
      <c r="C32" s="34"/>
      <c r="D32" s="4" t="str">
        <f t="shared" si="0"/>
        <v/>
      </c>
      <c r="E32" s="4" t="str">
        <f t="shared" si="1"/>
        <v/>
      </c>
      <c r="F32" s="34"/>
      <c r="G32" s="34"/>
      <c r="H32" s="6" t="str">
        <f t="shared" si="2"/>
        <v/>
      </c>
      <c r="I32" s="6" t="str">
        <f t="shared" si="3"/>
        <v/>
      </c>
      <c r="J32" s="6" t="str">
        <f t="shared" si="4"/>
        <v/>
      </c>
      <c r="K32" s="7" t="str">
        <f t="shared" si="5"/>
        <v/>
      </c>
      <c r="L32" s="7" t="str">
        <f t="shared" si="6"/>
        <v/>
      </c>
      <c r="M32" s="7" t="str">
        <f t="shared" si="6"/>
        <v/>
      </c>
    </row>
    <row r="33" spans="1:13" x14ac:dyDescent="0.25">
      <c r="A33" s="34"/>
      <c r="B33" s="34"/>
      <c r="C33" s="34"/>
      <c r="D33" s="4" t="str">
        <f t="shared" si="0"/>
        <v/>
      </c>
      <c r="E33" s="4" t="str">
        <f t="shared" si="1"/>
        <v/>
      </c>
      <c r="F33" s="34"/>
      <c r="G33" s="34"/>
      <c r="H33" s="6" t="str">
        <f t="shared" si="2"/>
        <v/>
      </c>
      <c r="I33" s="6" t="str">
        <f t="shared" si="3"/>
        <v/>
      </c>
      <c r="J33" s="6" t="str">
        <f t="shared" si="4"/>
        <v/>
      </c>
      <c r="K33" s="7" t="str">
        <f t="shared" si="5"/>
        <v/>
      </c>
      <c r="L33" s="7" t="str">
        <f t="shared" si="6"/>
        <v/>
      </c>
      <c r="M33" s="7" t="str">
        <f t="shared" si="6"/>
        <v/>
      </c>
    </row>
    <row r="34" spans="1:13" x14ac:dyDescent="0.25">
      <c r="A34" s="9"/>
      <c r="B34" s="9"/>
      <c r="C34" s="9"/>
      <c r="F34" s="9"/>
      <c r="G34" s="9"/>
    </row>
    <row r="35" spans="1:13" x14ac:dyDescent="0.25">
      <c r="A35" s="9"/>
      <c r="B35" s="9"/>
      <c r="C35" s="9"/>
      <c r="F35" s="9"/>
      <c r="G35" s="9"/>
    </row>
    <row r="36" spans="1:13" x14ac:dyDescent="0.25">
      <c r="A36" s="9"/>
      <c r="B36" s="9"/>
      <c r="C36" s="9"/>
      <c r="F36" s="9"/>
      <c r="G36" s="9"/>
    </row>
    <row r="37" spans="1:13" x14ac:dyDescent="0.25">
      <c r="A37" s="9"/>
      <c r="B37" s="9"/>
      <c r="C37" s="9"/>
      <c r="F37" s="9"/>
      <c r="G37" s="9"/>
    </row>
    <row r="38" spans="1:13" x14ac:dyDescent="0.25">
      <c r="A38" s="9"/>
      <c r="B38" s="9"/>
      <c r="C38" s="9"/>
      <c r="F38" s="9"/>
      <c r="G38" s="9"/>
    </row>
    <row r="39" spans="1:13" x14ac:dyDescent="0.25">
      <c r="A39" s="9"/>
      <c r="B39" s="9"/>
      <c r="C39" s="9"/>
      <c r="F39" s="9"/>
      <c r="G39" s="9"/>
    </row>
    <row r="40" spans="1:13" x14ac:dyDescent="0.25">
      <c r="A40" s="9"/>
      <c r="B40" s="9"/>
      <c r="C40" s="9"/>
      <c r="F40" s="9"/>
      <c r="G40" s="9"/>
    </row>
    <row r="41" spans="1:13" x14ac:dyDescent="0.25">
      <c r="A41" s="9"/>
      <c r="B41" s="9"/>
      <c r="C41" s="9"/>
      <c r="F41" s="9"/>
      <c r="G41" s="9"/>
    </row>
    <row r="42" spans="1:13" x14ac:dyDescent="0.25">
      <c r="A42" s="9"/>
      <c r="B42" s="9"/>
      <c r="C42" s="9"/>
      <c r="F42" s="9"/>
      <c r="G42" s="9"/>
    </row>
    <row r="43" spans="1:13" x14ac:dyDescent="0.25">
      <c r="A43" s="9"/>
      <c r="B43" s="9"/>
      <c r="C43" s="9"/>
      <c r="F43" s="9"/>
      <c r="G43" s="9"/>
    </row>
    <row r="44" spans="1:13" x14ac:dyDescent="0.25">
      <c r="F44" s="9"/>
      <c r="G44" s="9"/>
    </row>
    <row r="45" spans="1:13" x14ac:dyDescent="0.25">
      <c r="F45" s="9"/>
      <c r="G45" s="9"/>
    </row>
    <row r="46" spans="1:13" x14ac:dyDescent="0.25">
      <c r="F46" s="9"/>
      <c r="G46" s="9"/>
    </row>
    <row r="47" spans="1:13" x14ac:dyDescent="0.25">
      <c r="F47" s="9"/>
      <c r="G47" s="9"/>
    </row>
    <row r="48" spans="1:13" x14ac:dyDescent="0.25">
      <c r="F48" s="9"/>
      <c r="G48" s="9"/>
    </row>
    <row r="49" spans="6:7" x14ac:dyDescent="0.25">
      <c r="F49" s="9"/>
      <c r="G49" s="9"/>
    </row>
    <row r="50" spans="6:7" x14ac:dyDescent="0.25">
      <c r="F50" s="9"/>
      <c r="G50" s="9"/>
    </row>
    <row r="51" spans="6:7" x14ac:dyDescent="0.25">
      <c r="F51" s="9"/>
      <c r="G51" s="9"/>
    </row>
    <row r="52" spans="6:7" x14ac:dyDescent="0.25">
      <c r="F52" s="9"/>
      <c r="G52" s="9"/>
    </row>
  </sheetData>
  <sheetProtection algorithmName="SHA-512" hashValue="/kW3pT99/pHxSjjBGCospIbDASJl9r4WWmvE3Pxj8hM9dSuNglH+Vtx90X3rgW23I5z1Nshw0dcp36nqEi6RIw==" saltValue="gYRB0uY9FEi0za+vLpfRYw==" spinCount="100000" sheet="1" objects="1" scenarios="1" formatCells="0" formatColumns="0" formatRows="0" selectLockedCells="1"/>
  <mergeCells count="7">
    <mergeCell ref="A1:C1"/>
    <mergeCell ref="D1:J1"/>
    <mergeCell ref="K1:L1"/>
    <mergeCell ref="A2:C2"/>
    <mergeCell ref="D2:G2"/>
    <mergeCell ref="H2:J2"/>
    <mergeCell ref="K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3" sqref="C3:E3"/>
    </sheetView>
  </sheetViews>
  <sheetFormatPr baseColWidth="10" defaultRowHeight="15" x14ac:dyDescent="0.25"/>
  <cols>
    <col min="2" max="2" width="15.140625" customWidth="1"/>
    <col min="3" max="3" width="34" customWidth="1"/>
  </cols>
  <sheetData>
    <row r="1" spans="1:5" x14ac:dyDescent="0.25">
      <c r="A1" s="43" t="s">
        <v>11</v>
      </c>
      <c r="B1" s="43"/>
      <c r="C1" s="43"/>
      <c r="D1" s="43"/>
      <c r="E1" s="43"/>
    </row>
    <row r="2" spans="1:5" x14ac:dyDescent="0.25">
      <c r="A2" s="38" t="s">
        <v>0</v>
      </c>
      <c r="B2" s="38"/>
      <c r="C2" s="43">
        <f>Estandarización!D1</f>
        <v>0</v>
      </c>
      <c r="D2" s="43"/>
      <c r="E2" s="43"/>
    </row>
    <row r="3" spans="1:5" x14ac:dyDescent="0.25">
      <c r="A3" s="43" t="s">
        <v>12</v>
      </c>
      <c r="B3" s="43"/>
      <c r="C3" s="71">
        <v>30</v>
      </c>
      <c r="D3" s="71"/>
      <c r="E3" s="71"/>
    </row>
    <row r="5" spans="1:5" x14ac:dyDescent="0.25">
      <c r="A5" t="s">
        <v>15</v>
      </c>
      <c r="B5" s="2" t="s">
        <v>14</v>
      </c>
      <c r="C5" s="2" t="s">
        <v>13</v>
      </c>
    </row>
    <row r="6" spans="1:5" x14ac:dyDescent="0.25">
      <c r="A6" s="11" t="str">
        <f>IF(Estandarización!K4="","",Estandarización!K4*'Calculo de Ingredientes'!$C$3)</f>
        <v/>
      </c>
      <c r="B6" s="2" t="str">
        <f>IF(A6="","",Estandarización!L4)</f>
        <v/>
      </c>
      <c r="C6" s="2" t="str">
        <f>IF(B6="","",Estandarización!M4)</f>
        <v/>
      </c>
    </row>
    <row r="7" spans="1:5" x14ac:dyDescent="0.25">
      <c r="A7" s="11" t="str">
        <f>IF(Estandarización!K5="","",Estandarización!K5*'Calculo de Ingredientes'!$C$3)</f>
        <v/>
      </c>
      <c r="B7" s="2" t="str">
        <f>IF(A7="","",Estandarización!L5)</f>
        <v/>
      </c>
      <c r="C7" s="2" t="str">
        <f>IF(B7="","",Estandarización!M5)</f>
        <v/>
      </c>
    </row>
    <row r="8" spans="1:5" x14ac:dyDescent="0.25">
      <c r="A8" s="11" t="str">
        <f>IF(Estandarización!K6="","",Estandarización!K6*'Calculo de Ingredientes'!$C$3)</f>
        <v/>
      </c>
      <c r="B8" s="2" t="str">
        <f>IF(A8="","",Estandarización!L6)</f>
        <v/>
      </c>
      <c r="C8" s="2" t="str">
        <f>IF(B8="","",Estandarización!M6)</f>
        <v/>
      </c>
    </row>
    <row r="9" spans="1:5" x14ac:dyDescent="0.25">
      <c r="A9" s="11" t="str">
        <f>IF(Estandarización!K7="","",Estandarización!K7*'Calculo de Ingredientes'!$C$3)</f>
        <v/>
      </c>
      <c r="B9" s="2" t="str">
        <f>IF(A9="","",Estandarización!L7)</f>
        <v/>
      </c>
      <c r="C9" s="2" t="str">
        <f>IF(B9="","",Estandarización!M7)</f>
        <v/>
      </c>
    </row>
    <row r="10" spans="1:5" x14ac:dyDescent="0.25">
      <c r="A10" s="11" t="str">
        <f>IF(Estandarización!K8="","",Estandarización!K8*'Calculo de Ingredientes'!$C$3)</f>
        <v/>
      </c>
      <c r="B10" s="2" t="str">
        <f>IF(A10="","",Estandarización!L8)</f>
        <v/>
      </c>
      <c r="C10" s="2" t="str">
        <f>IF(B10="","",Estandarización!M8)</f>
        <v/>
      </c>
    </row>
    <row r="11" spans="1:5" x14ac:dyDescent="0.25">
      <c r="A11" s="11" t="str">
        <f>IF(Estandarización!K9="","",Estandarización!K9*'Calculo de Ingredientes'!$C$3)</f>
        <v/>
      </c>
      <c r="B11" s="2" t="str">
        <f>IF(A11="","",Estandarización!L9)</f>
        <v/>
      </c>
      <c r="C11" s="2" t="str">
        <f>IF(B11="","",Estandarización!M9)</f>
        <v/>
      </c>
    </row>
    <row r="12" spans="1:5" x14ac:dyDescent="0.25">
      <c r="A12" s="11" t="str">
        <f>IF(Estandarización!K10="","",Estandarización!K10*'Calculo de Ingredientes'!$C$3)</f>
        <v/>
      </c>
      <c r="B12" s="2" t="str">
        <f>IF(A12="","",Estandarización!L10)</f>
        <v/>
      </c>
      <c r="C12" s="2" t="str">
        <f>IF(B12="","",Estandarización!M10)</f>
        <v/>
      </c>
    </row>
    <row r="13" spans="1:5" x14ac:dyDescent="0.25">
      <c r="A13" s="11" t="str">
        <f>IF(Estandarización!K11="","",Estandarización!K11*'Calculo de Ingredientes'!$C$3)</f>
        <v/>
      </c>
      <c r="B13" s="2" t="str">
        <f>IF(A13="","",Estandarización!L11)</f>
        <v/>
      </c>
      <c r="C13" s="2" t="str">
        <f>IF(B13="","",Estandarización!M11)</f>
        <v/>
      </c>
    </row>
    <row r="14" spans="1:5" x14ac:dyDescent="0.25">
      <c r="A14" s="11" t="str">
        <f>IF(Estandarización!K12="","",Estandarización!K12*'Calculo de Ingredientes'!$C$3)</f>
        <v/>
      </c>
      <c r="B14" s="2" t="str">
        <f>IF(A14="","",Estandarización!L12)</f>
        <v/>
      </c>
      <c r="C14" s="2" t="str">
        <f>IF(B14="","",Estandarización!M12)</f>
        <v/>
      </c>
    </row>
    <row r="15" spans="1:5" x14ac:dyDescent="0.25">
      <c r="A15" s="11" t="str">
        <f>IF(Estandarización!K13="","",Estandarización!K13*'Calculo de Ingredientes'!$C$3)</f>
        <v/>
      </c>
      <c r="B15" s="2" t="str">
        <f>IF(A15="","",Estandarización!L13)</f>
        <v/>
      </c>
      <c r="C15" s="2" t="str">
        <f>IF(B15="","",Estandarización!M13)</f>
        <v/>
      </c>
    </row>
    <row r="16" spans="1:5" x14ac:dyDescent="0.25">
      <c r="A16" s="11" t="str">
        <f>IF(Estandarización!K14="","",Estandarización!K14*'Calculo de Ingredientes'!$C$3)</f>
        <v/>
      </c>
      <c r="B16" s="2" t="str">
        <f>IF(A16="","",Estandarización!L14)</f>
        <v/>
      </c>
      <c r="C16" s="2" t="str">
        <f>IF(B16="","",Estandarización!M14)</f>
        <v/>
      </c>
    </row>
    <row r="17" spans="1:3" x14ac:dyDescent="0.25">
      <c r="A17" s="11" t="str">
        <f>IF(Estandarización!K15="","",Estandarización!K15*'Calculo de Ingredientes'!$C$3)</f>
        <v/>
      </c>
      <c r="B17" s="2" t="str">
        <f>IF(A17="","",Estandarización!L15)</f>
        <v/>
      </c>
      <c r="C17" s="2" t="str">
        <f>IF(B17="","",Estandarización!M15)</f>
        <v/>
      </c>
    </row>
    <row r="18" spans="1:3" x14ac:dyDescent="0.25">
      <c r="A18" s="11" t="str">
        <f>IF(Estandarización!K16="","",Estandarización!K16*'Calculo de Ingredientes'!$C$3)</f>
        <v/>
      </c>
      <c r="B18" s="2" t="str">
        <f>IF(A18="","",Estandarización!L16)</f>
        <v/>
      </c>
      <c r="C18" s="2" t="str">
        <f>IF(B18="","",Estandarización!M16)</f>
        <v/>
      </c>
    </row>
    <row r="19" spans="1:3" x14ac:dyDescent="0.25">
      <c r="A19" s="11" t="str">
        <f>IF(Estandarización!K17="","",Estandarización!K17*'Calculo de Ingredientes'!$C$3)</f>
        <v/>
      </c>
      <c r="B19" s="2" t="str">
        <f>IF(A19="","",Estandarización!L17)</f>
        <v/>
      </c>
      <c r="C19" s="2" t="str">
        <f>IF(B19="","",Estandarización!M17)</f>
        <v/>
      </c>
    </row>
    <row r="20" spans="1:3" x14ac:dyDescent="0.25">
      <c r="A20" s="11" t="str">
        <f>IF(Estandarización!K18="","",Estandarización!K18*'Calculo de Ingredientes'!$C$3)</f>
        <v/>
      </c>
      <c r="B20" s="2" t="str">
        <f>IF(A20="","",Estandarización!L18)</f>
        <v/>
      </c>
      <c r="C20" s="2" t="str">
        <f>IF(B20="","",Estandarización!M18)</f>
        <v/>
      </c>
    </row>
    <row r="21" spans="1:3" x14ac:dyDescent="0.25">
      <c r="A21" s="11" t="str">
        <f>IF(Estandarización!K19="","",Estandarización!K19*'Calculo de Ingredientes'!$C$3)</f>
        <v/>
      </c>
      <c r="B21" s="2" t="str">
        <f>IF(A21="","",Estandarización!L19)</f>
        <v/>
      </c>
      <c r="C21" s="2" t="str">
        <f>IF(B21="","",Estandarización!M19)</f>
        <v/>
      </c>
    </row>
    <row r="22" spans="1:3" x14ac:dyDescent="0.25">
      <c r="A22" s="11" t="str">
        <f>IF(Estandarización!K20="","",Estandarización!K20*'Calculo de Ingredientes'!$C$3)</f>
        <v/>
      </c>
      <c r="B22" s="2" t="str">
        <f>IF(A22="","",Estandarización!L20)</f>
        <v/>
      </c>
      <c r="C22" s="2" t="str">
        <f>IF(B22="","",Estandarización!M20)</f>
        <v/>
      </c>
    </row>
    <row r="23" spans="1:3" x14ac:dyDescent="0.25">
      <c r="A23" s="11" t="str">
        <f>IF(Estandarización!K21="","",Estandarización!K21*'Calculo de Ingredientes'!$C$3)</f>
        <v/>
      </c>
      <c r="B23" s="2" t="str">
        <f>IF(A23="","",Estandarización!L21)</f>
        <v/>
      </c>
      <c r="C23" s="2" t="str">
        <f>IF(B23="","",Estandarización!M21)</f>
        <v/>
      </c>
    </row>
    <row r="24" spans="1:3" x14ac:dyDescent="0.25">
      <c r="A24" s="11" t="str">
        <f>IF(Estandarización!K22="","",Estandarización!K22*'Calculo de Ingredientes'!$C$3)</f>
        <v/>
      </c>
      <c r="B24" s="2" t="str">
        <f>IF(A24="","",Estandarización!L22)</f>
        <v/>
      </c>
      <c r="C24" s="2" t="str">
        <f>IF(B24="","",Estandarización!M22)</f>
        <v/>
      </c>
    </row>
    <row r="25" spans="1:3" x14ac:dyDescent="0.25">
      <c r="A25" s="11" t="str">
        <f>IF(Estandarización!K23="","",Estandarización!K23*'Calculo de Ingredientes'!$C$3)</f>
        <v/>
      </c>
      <c r="B25" s="2" t="str">
        <f>IF(A25="","",Estandarización!L23)</f>
        <v/>
      </c>
      <c r="C25" s="2" t="str">
        <f>IF(B25="","",Estandarización!M23)</f>
        <v/>
      </c>
    </row>
    <row r="26" spans="1:3" x14ac:dyDescent="0.25">
      <c r="A26" s="11" t="str">
        <f>IF(Estandarización!K24="","",Estandarización!K24*'Calculo de Ingredientes'!$C$3)</f>
        <v/>
      </c>
      <c r="B26" s="2" t="str">
        <f>IF(A26="","",Estandarización!L24)</f>
        <v/>
      </c>
      <c r="C26" s="2" t="str">
        <f>IF(B26="","",Estandarización!M24)</f>
        <v/>
      </c>
    </row>
    <row r="27" spans="1:3" x14ac:dyDescent="0.25">
      <c r="A27" s="11" t="str">
        <f>IF(Estandarización!K25="","",Estandarización!K25*'Calculo de Ingredientes'!$C$3)</f>
        <v/>
      </c>
      <c r="B27" s="2" t="str">
        <f>IF(A27="","",Estandarización!L25)</f>
        <v/>
      </c>
      <c r="C27" s="2" t="str">
        <f>IF(B27="","",Estandarización!M25)</f>
        <v/>
      </c>
    </row>
    <row r="28" spans="1:3" x14ac:dyDescent="0.25">
      <c r="A28" s="11" t="str">
        <f>IF(Estandarización!K26="","",Estandarización!K26*'Calculo de Ingredientes'!$C$3)</f>
        <v/>
      </c>
      <c r="B28" s="2" t="str">
        <f>IF(A28="","",Estandarización!L26)</f>
        <v/>
      </c>
      <c r="C28" s="2" t="str">
        <f>IF(B28="","",Estandarización!M26)</f>
        <v/>
      </c>
    </row>
    <row r="29" spans="1:3" x14ac:dyDescent="0.25">
      <c r="A29" s="11" t="str">
        <f>IF(Estandarización!K27="","",Estandarización!K27*'Calculo de Ingredientes'!$C$3)</f>
        <v/>
      </c>
      <c r="B29" s="2" t="str">
        <f>IF(A29="","",Estandarización!L27)</f>
        <v/>
      </c>
      <c r="C29" s="2" t="str">
        <f>IF(B29="","",Estandarización!M27)</f>
        <v/>
      </c>
    </row>
  </sheetData>
  <sheetProtection algorithmName="SHA-512" hashValue="v5lrDx8YXZm8b1j4Qaplg+fYQqMZW6HOTCQxrgEUIjX0waZNMRPjOqusi+j08nlBXbc7nh/gLhhs874nAUiJgQ==" saltValue="BZPoq65FrgUAgKAHO2zVEQ==" spinCount="100000" sheet="1" objects="1" scenarios="1" formatCells="0" selectLockedCells="1"/>
  <mergeCells count="5">
    <mergeCell ref="A1:E1"/>
    <mergeCell ref="A2:B2"/>
    <mergeCell ref="C2:E2"/>
    <mergeCell ref="A3:B3"/>
    <mergeCell ref="C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D9" sqref="D9"/>
    </sheetView>
  </sheetViews>
  <sheetFormatPr baseColWidth="10" defaultRowHeight="15" x14ac:dyDescent="0.25"/>
  <cols>
    <col min="1" max="1" width="11.42578125" style="1"/>
    <col min="2" max="2" width="15.140625" customWidth="1"/>
    <col min="3" max="3" width="34" customWidth="1"/>
    <col min="6" max="6" width="31.85546875" customWidth="1"/>
    <col min="12" max="12" width="41" customWidth="1"/>
    <col min="13" max="13" width="11.42578125" customWidth="1"/>
  </cols>
  <sheetData>
    <row r="1" spans="1:13" x14ac:dyDescent="0.25">
      <c r="A1" s="43" t="s">
        <v>16</v>
      </c>
      <c r="B1" s="43"/>
      <c r="C1" s="43"/>
      <c r="D1" s="43"/>
      <c r="E1" s="43"/>
    </row>
    <row r="2" spans="1:13" x14ac:dyDescent="0.25">
      <c r="A2" s="38" t="s">
        <v>0</v>
      </c>
      <c r="B2" s="38"/>
      <c r="C2" s="43">
        <f>Estandarización!D1</f>
        <v>0</v>
      </c>
      <c r="D2" s="43"/>
      <c r="E2" s="43"/>
    </row>
    <row r="3" spans="1:13" x14ac:dyDescent="0.25">
      <c r="A3" s="43"/>
      <c r="B3" s="43"/>
      <c r="C3" s="44"/>
      <c r="D3" s="44"/>
      <c r="E3" s="44"/>
    </row>
    <row r="4" spans="1:13" x14ac:dyDescent="0.25">
      <c r="A4" s="42" t="s">
        <v>17</v>
      </c>
      <c r="B4" s="42"/>
      <c r="C4" s="42"/>
      <c r="D4" s="39" t="s">
        <v>18</v>
      </c>
      <c r="E4" s="39"/>
      <c r="F4" s="39"/>
      <c r="G4" s="39"/>
      <c r="H4" s="41" t="s">
        <v>21</v>
      </c>
      <c r="I4" s="41"/>
      <c r="J4" s="41"/>
      <c r="K4" s="41"/>
      <c r="L4" s="45" t="s">
        <v>22</v>
      </c>
      <c r="M4" s="45"/>
    </row>
    <row r="5" spans="1:13" x14ac:dyDescent="0.25">
      <c r="A5" s="12" t="s">
        <v>15</v>
      </c>
      <c r="B5" s="7" t="s">
        <v>14</v>
      </c>
      <c r="C5" s="7" t="s">
        <v>13</v>
      </c>
      <c r="D5" s="14" t="s">
        <v>15</v>
      </c>
      <c r="E5" s="3" t="s">
        <v>14</v>
      </c>
      <c r="F5" s="14" t="s">
        <v>19</v>
      </c>
      <c r="G5" s="3" t="s">
        <v>20</v>
      </c>
      <c r="H5" s="16" t="s">
        <v>15</v>
      </c>
      <c r="I5" s="16" t="s">
        <v>14</v>
      </c>
      <c r="J5" s="16" t="s">
        <v>15</v>
      </c>
      <c r="K5" s="16" t="s">
        <v>14</v>
      </c>
      <c r="L5" s="18" t="s">
        <v>19</v>
      </c>
      <c r="M5" s="17" t="s">
        <v>20</v>
      </c>
    </row>
    <row r="6" spans="1:13" x14ac:dyDescent="0.25">
      <c r="A6" s="13" t="str">
        <f>IF(Estandarización!K4="","",Estandarización!K4)</f>
        <v/>
      </c>
      <c r="B6" s="7" t="str">
        <f>IF(A6="","",Estandarización!L4)</f>
        <v/>
      </c>
      <c r="C6" s="7" t="str">
        <f>IF(B6="","",Estandarización!M4)</f>
        <v/>
      </c>
      <c r="D6" s="72"/>
      <c r="E6" s="72"/>
      <c r="F6" s="14" t="str">
        <f>IF(C6="","",C6)</f>
        <v/>
      </c>
      <c r="G6" s="74"/>
      <c r="H6" s="6" t="str">
        <f>IF(A6="","",1)</f>
        <v/>
      </c>
      <c r="I6" s="6" t="str">
        <f>IF(E6="","",E6)</f>
        <v/>
      </c>
      <c r="J6" s="75"/>
      <c r="K6" s="6" t="str">
        <f>IF(B6="","",B6)</f>
        <v/>
      </c>
      <c r="L6" s="18" t="str">
        <f>IF(F6="","",F6)</f>
        <v/>
      </c>
      <c r="M6" s="19" t="str">
        <f>IF(G6="","",A6*G6/J6)</f>
        <v/>
      </c>
    </row>
    <row r="7" spans="1:13" x14ac:dyDescent="0.25">
      <c r="A7" s="13" t="str">
        <f>IF(Estandarización!K5="","",Estandarización!K5)</f>
        <v/>
      </c>
      <c r="B7" s="7" t="str">
        <f>IF(A7="","",Estandarización!L5)</f>
        <v/>
      </c>
      <c r="C7" s="7" t="str">
        <f>IF(B7="","",Estandarización!M5)</f>
        <v/>
      </c>
      <c r="D7" s="72"/>
      <c r="E7" s="73"/>
      <c r="F7" s="14" t="str">
        <f t="shared" ref="F7:F30" si="0">IF(C7="","",C7)</f>
        <v/>
      </c>
      <c r="G7" s="74"/>
      <c r="H7" s="6" t="str">
        <f t="shared" ref="H7:H30" si="1">IF(A7="","",1)</f>
        <v/>
      </c>
      <c r="I7" s="6" t="str">
        <f t="shared" ref="I7:I30" si="2">IF(E7="","",E7)</f>
        <v/>
      </c>
      <c r="J7" s="75"/>
      <c r="K7" s="6" t="str">
        <f t="shared" ref="K7:K30" si="3">IF(B7="","",B7)</f>
        <v/>
      </c>
      <c r="L7" s="18" t="str">
        <f t="shared" ref="L7:L30" si="4">IF(F7="","",F7)</f>
        <v/>
      </c>
      <c r="M7" s="19" t="str">
        <f t="shared" ref="M7:M30" si="5">IF(G7="","",A7*G7/J7)</f>
        <v/>
      </c>
    </row>
    <row r="8" spans="1:13" x14ac:dyDescent="0.25">
      <c r="A8" s="13" t="str">
        <f>IF(Estandarización!K6="","",Estandarización!K6)</f>
        <v/>
      </c>
      <c r="B8" s="7" t="str">
        <f>IF(A8="","",Estandarización!L6)</f>
        <v/>
      </c>
      <c r="C8" s="7" t="str">
        <f>IF(B8="","",Estandarización!M6)</f>
        <v/>
      </c>
      <c r="D8" s="72"/>
      <c r="E8" s="73"/>
      <c r="F8" s="14" t="str">
        <f t="shared" si="0"/>
        <v/>
      </c>
      <c r="G8" s="74"/>
      <c r="H8" s="6" t="str">
        <f t="shared" si="1"/>
        <v/>
      </c>
      <c r="I8" s="6" t="str">
        <f t="shared" si="2"/>
        <v/>
      </c>
      <c r="J8" s="75"/>
      <c r="K8" s="6" t="str">
        <f t="shared" si="3"/>
        <v/>
      </c>
      <c r="L8" s="18" t="str">
        <f t="shared" si="4"/>
        <v/>
      </c>
      <c r="M8" s="19" t="str">
        <f t="shared" si="5"/>
        <v/>
      </c>
    </row>
    <row r="9" spans="1:13" x14ac:dyDescent="0.25">
      <c r="A9" s="13" t="str">
        <f>IF(Estandarización!K7="","",Estandarización!K7)</f>
        <v/>
      </c>
      <c r="B9" s="7" t="str">
        <f>IF(A9="","",Estandarización!L7)</f>
        <v/>
      </c>
      <c r="C9" s="7" t="str">
        <f>IF(B9="","",Estandarización!M7)</f>
        <v/>
      </c>
      <c r="D9" s="72"/>
      <c r="E9" s="73"/>
      <c r="F9" s="14" t="str">
        <f t="shared" si="0"/>
        <v/>
      </c>
      <c r="G9" s="74"/>
      <c r="H9" s="6" t="str">
        <f t="shared" si="1"/>
        <v/>
      </c>
      <c r="I9" s="6" t="str">
        <f t="shared" si="2"/>
        <v/>
      </c>
      <c r="J9" s="75"/>
      <c r="K9" s="6" t="str">
        <f t="shared" si="3"/>
        <v/>
      </c>
      <c r="L9" s="18" t="str">
        <f t="shared" si="4"/>
        <v/>
      </c>
      <c r="M9" s="19" t="str">
        <f t="shared" si="5"/>
        <v/>
      </c>
    </row>
    <row r="10" spans="1:13" x14ac:dyDescent="0.25">
      <c r="A10" s="13" t="str">
        <f>IF(Estandarización!K8="","",Estandarización!K8)</f>
        <v/>
      </c>
      <c r="B10" s="7" t="str">
        <f>IF(A10="","",Estandarización!L8)</f>
        <v/>
      </c>
      <c r="C10" s="7" t="str">
        <f>IF(B10="","",Estandarización!M8)</f>
        <v/>
      </c>
      <c r="D10" s="72"/>
      <c r="E10" s="73"/>
      <c r="F10" s="14" t="str">
        <f t="shared" si="0"/>
        <v/>
      </c>
      <c r="G10" s="74"/>
      <c r="H10" s="6" t="str">
        <f t="shared" si="1"/>
        <v/>
      </c>
      <c r="I10" s="6" t="str">
        <f t="shared" si="2"/>
        <v/>
      </c>
      <c r="J10" s="75"/>
      <c r="K10" s="6" t="str">
        <f t="shared" si="3"/>
        <v/>
      </c>
      <c r="L10" s="18" t="str">
        <f t="shared" si="4"/>
        <v/>
      </c>
      <c r="M10" s="19" t="str">
        <f t="shared" si="5"/>
        <v/>
      </c>
    </row>
    <row r="11" spans="1:13" x14ac:dyDescent="0.25">
      <c r="A11" s="13" t="str">
        <f>IF(Estandarización!K9="","",Estandarización!K9)</f>
        <v/>
      </c>
      <c r="B11" s="7" t="str">
        <f>IF(A11="","",Estandarización!L9)</f>
        <v/>
      </c>
      <c r="C11" s="7" t="str">
        <f>IF(B11="","",Estandarización!M9)</f>
        <v/>
      </c>
      <c r="D11" s="72"/>
      <c r="E11" s="73"/>
      <c r="F11" s="14" t="str">
        <f t="shared" si="0"/>
        <v/>
      </c>
      <c r="G11" s="74"/>
      <c r="H11" s="6" t="str">
        <f t="shared" si="1"/>
        <v/>
      </c>
      <c r="I11" s="6" t="str">
        <f t="shared" si="2"/>
        <v/>
      </c>
      <c r="J11" s="75"/>
      <c r="K11" s="6" t="str">
        <f t="shared" si="3"/>
        <v/>
      </c>
      <c r="L11" s="18" t="str">
        <f t="shared" si="4"/>
        <v/>
      </c>
      <c r="M11" s="19" t="str">
        <f t="shared" si="5"/>
        <v/>
      </c>
    </row>
    <row r="12" spans="1:13" x14ac:dyDescent="0.25">
      <c r="A12" s="13" t="str">
        <f>IF(Estandarización!K10="","",Estandarización!K10)</f>
        <v/>
      </c>
      <c r="B12" s="7" t="str">
        <f>IF(A12="","",Estandarización!L10)</f>
        <v/>
      </c>
      <c r="C12" s="7" t="str">
        <f>IF(B12="","",Estandarización!M10)</f>
        <v/>
      </c>
      <c r="D12" s="72"/>
      <c r="E12" s="73"/>
      <c r="F12" s="14" t="str">
        <f t="shared" si="0"/>
        <v/>
      </c>
      <c r="G12" s="74"/>
      <c r="H12" s="6" t="str">
        <f t="shared" si="1"/>
        <v/>
      </c>
      <c r="I12" s="6" t="str">
        <f t="shared" si="2"/>
        <v/>
      </c>
      <c r="J12" s="75"/>
      <c r="K12" s="6" t="str">
        <f t="shared" si="3"/>
        <v/>
      </c>
      <c r="L12" s="18" t="str">
        <f t="shared" si="4"/>
        <v/>
      </c>
      <c r="M12" s="19" t="str">
        <f t="shared" si="5"/>
        <v/>
      </c>
    </row>
    <row r="13" spans="1:13" x14ac:dyDescent="0.25">
      <c r="A13" s="13" t="str">
        <f>IF(Estandarización!K11="","",Estandarización!K11)</f>
        <v/>
      </c>
      <c r="B13" s="7" t="str">
        <f>IF(A13="","",Estandarización!L11)</f>
        <v/>
      </c>
      <c r="C13" s="7" t="str">
        <f>IF(B13="","",Estandarización!M11)</f>
        <v/>
      </c>
      <c r="D13" s="72"/>
      <c r="E13" s="73"/>
      <c r="F13" s="14" t="str">
        <f t="shared" si="0"/>
        <v/>
      </c>
      <c r="G13" s="74"/>
      <c r="H13" s="6" t="str">
        <f t="shared" si="1"/>
        <v/>
      </c>
      <c r="I13" s="6" t="str">
        <f t="shared" si="2"/>
        <v/>
      </c>
      <c r="J13" s="75"/>
      <c r="K13" s="6" t="str">
        <f t="shared" si="3"/>
        <v/>
      </c>
      <c r="L13" s="18" t="str">
        <f t="shared" si="4"/>
        <v/>
      </c>
      <c r="M13" s="19" t="str">
        <f t="shared" si="5"/>
        <v/>
      </c>
    </row>
    <row r="14" spans="1:13" x14ac:dyDescent="0.25">
      <c r="A14" s="13" t="str">
        <f>IF(Estandarización!K12="","",Estandarización!K12)</f>
        <v/>
      </c>
      <c r="B14" s="7" t="str">
        <f>IF(A14="","",Estandarización!L12)</f>
        <v/>
      </c>
      <c r="C14" s="7" t="str">
        <f>IF(B14="","",Estandarización!M12)</f>
        <v/>
      </c>
      <c r="D14" s="72"/>
      <c r="E14" s="73"/>
      <c r="F14" s="14" t="str">
        <f t="shared" si="0"/>
        <v/>
      </c>
      <c r="G14" s="74"/>
      <c r="H14" s="6" t="str">
        <f t="shared" si="1"/>
        <v/>
      </c>
      <c r="I14" s="6" t="str">
        <f t="shared" si="2"/>
        <v/>
      </c>
      <c r="J14" s="75"/>
      <c r="K14" s="6" t="str">
        <f t="shared" si="3"/>
        <v/>
      </c>
      <c r="L14" s="18" t="str">
        <f t="shared" si="4"/>
        <v/>
      </c>
      <c r="M14" s="19" t="str">
        <f t="shared" si="5"/>
        <v/>
      </c>
    </row>
    <row r="15" spans="1:13" x14ac:dyDescent="0.25">
      <c r="A15" s="13" t="str">
        <f>IF(Estandarización!K13="","",Estandarización!K13)</f>
        <v/>
      </c>
      <c r="B15" s="7" t="str">
        <f>IF(A15="","",Estandarización!L13)</f>
        <v/>
      </c>
      <c r="C15" s="7" t="str">
        <f>IF(B15="","",Estandarización!M13)</f>
        <v/>
      </c>
      <c r="D15" s="72"/>
      <c r="E15" s="73"/>
      <c r="F15" s="14" t="str">
        <f t="shared" si="0"/>
        <v/>
      </c>
      <c r="G15" s="74"/>
      <c r="H15" s="6" t="str">
        <f t="shared" si="1"/>
        <v/>
      </c>
      <c r="I15" s="6" t="str">
        <f t="shared" si="2"/>
        <v/>
      </c>
      <c r="J15" s="75"/>
      <c r="K15" s="6" t="str">
        <f t="shared" si="3"/>
        <v/>
      </c>
      <c r="L15" s="18" t="str">
        <f t="shared" si="4"/>
        <v/>
      </c>
      <c r="M15" s="19" t="str">
        <f t="shared" si="5"/>
        <v/>
      </c>
    </row>
    <row r="16" spans="1:13" x14ac:dyDescent="0.25">
      <c r="A16" s="13" t="str">
        <f>IF(Estandarización!K14="","",Estandarización!K14)</f>
        <v/>
      </c>
      <c r="B16" s="7" t="str">
        <f>IF(A16="","",Estandarización!L14)</f>
        <v/>
      </c>
      <c r="C16" s="7" t="str">
        <f>IF(B16="","",Estandarización!M14)</f>
        <v/>
      </c>
      <c r="D16" s="72"/>
      <c r="E16" s="73"/>
      <c r="F16" s="14" t="str">
        <f t="shared" si="0"/>
        <v/>
      </c>
      <c r="G16" s="74"/>
      <c r="H16" s="6" t="str">
        <f t="shared" si="1"/>
        <v/>
      </c>
      <c r="I16" s="6" t="str">
        <f t="shared" si="2"/>
        <v/>
      </c>
      <c r="J16" s="75"/>
      <c r="K16" s="6" t="str">
        <f t="shared" si="3"/>
        <v/>
      </c>
      <c r="L16" s="18" t="str">
        <f t="shared" si="4"/>
        <v/>
      </c>
      <c r="M16" s="19" t="str">
        <f t="shared" si="5"/>
        <v/>
      </c>
    </row>
    <row r="17" spans="1:13" x14ac:dyDescent="0.25">
      <c r="A17" s="13" t="str">
        <f>IF(Estandarización!K15="","",Estandarización!K15)</f>
        <v/>
      </c>
      <c r="B17" s="7" t="str">
        <f>IF(A17="","",Estandarización!L15)</f>
        <v/>
      </c>
      <c r="C17" s="7" t="str">
        <f>IF(B17="","",Estandarización!M15)</f>
        <v/>
      </c>
      <c r="D17" s="72"/>
      <c r="E17" s="73"/>
      <c r="F17" s="14" t="str">
        <f t="shared" si="0"/>
        <v/>
      </c>
      <c r="G17" s="74"/>
      <c r="H17" s="6" t="str">
        <f t="shared" si="1"/>
        <v/>
      </c>
      <c r="I17" s="6" t="str">
        <f t="shared" si="2"/>
        <v/>
      </c>
      <c r="J17" s="75"/>
      <c r="K17" s="6" t="str">
        <f t="shared" si="3"/>
        <v/>
      </c>
      <c r="L17" s="18" t="str">
        <f t="shared" si="4"/>
        <v/>
      </c>
      <c r="M17" s="19" t="str">
        <f t="shared" si="5"/>
        <v/>
      </c>
    </row>
    <row r="18" spans="1:13" x14ac:dyDescent="0.25">
      <c r="A18" s="13" t="str">
        <f>IF(Estandarización!K16="","",Estandarización!K16)</f>
        <v/>
      </c>
      <c r="B18" s="7" t="str">
        <f>IF(A18="","",Estandarización!L16)</f>
        <v/>
      </c>
      <c r="C18" s="7" t="str">
        <f>IF(B18="","",Estandarización!M16)</f>
        <v/>
      </c>
      <c r="D18" s="72"/>
      <c r="E18" s="73"/>
      <c r="F18" s="14" t="str">
        <f t="shared" si="0"/>
        <v/>
      </c>
      <c r="G18" s="74"/>
      <c r="H18" s="6" t="str">
        <f t="shared" si="1"/>
        <v/>
      </c>
      <c r="I18" s="6" t="str">
        <f t="shared" si="2"/>
        <v/>
      </c>
      <c r="J18" s="75"/>
      <c r="K18" s="6" t="str">
        <f t="shared" si="3"/>
        <v/>
      </c>
      <c r="L18" s="18" t="str">
        <f t="shared" si="4"/>
        <v/>
      </c>
      <c r="M18" s="19" t="str">
        <f t="shared" si="5"/>
        <v/>
      </c>
    </row>
    <row r="19" spans="1:13" x14ac:dyDescent="0.25">
      <c r="A19" s="13" t="str">
        <f>IF(Estandarización!K17="","",Estandarización!K17)</f>
        <v/>
      </c>
      <c r="B19" s="7" t="str">
        <f>IF(A19="","",Estandarización!L17)</f>
        <v/>
      </c>
      <c r="C19" s="7" t="str">
        <f>IF(B19="","",Estandarización!M17)</f>
        <v/>
      </c>
      <c r="D19" s="72"/>
      <c r="E19" s="73"/>
      <c r="F19" s="14" t="str">
        <f t="shared" si="0"/>
        <v/>
      </c>
      <c r="G19" s="74"/>
      <c r="H19" s="6" t="str">
        <f t="shared" si="1"/>
        <v/>
      </c>
      <c r="I19" s="6" t="str">
        <f t="shared" si="2"/>
        <v/>
      </c>
      <c r="J19" s="75"/>
      <c r="K19" s="6" t="str">
        <f t="shared" si="3"/>
        <v/>
      </c>
      <c r="L19" s="18" t="str">
        <f t="shared" si="4"/>
        <v/>
      </c>
      <c r="M19" s="19" t="str">
        <f t="shared" si="5"/>
        <v/>
      </c>
    </row>
    <row r="20" spans="1:13" x14ac:dyDescent="0.25">
      <c r="A20" s="13" t="str">
        <f>IF(Estandarización!K18="","",Estandarización!K18)</f>
        <v/>
      </c>
      <c r="B20" s="7" t="str">
        <f>IF(A20="","",Estandarización!L18)</f>
        <v/>
      </c>
      <c r="C20" s="7" t="str">
        <f>IF(B20="","",Estandarización!M18)</f>
        <v/>
      </c>
      <c r="D20" s="72"/>
      <c r="E20" s="73"/>
      <c r="F20" s="14" t="str">
        <f t="shared" si="0"/>
        <v/>
      </c>
      <c r="G20" s="74"/>
      <c r="H20" s="6" t="str">
        <f t="shared" si="1"/>
        <v/>
      </c>
      <c r="I20" s="6" t="str">
        <f t="shared" si="2"/>
        <v/>
      </c>
      <c r="J20" s="75"/>
      <c r="K20" s="6" t="str">
        <f t="shared" si="3"/>
        <v/>
      </c>
      <c r="L20" s="18" t="str">
        <f t="shared" si="4"/>
        <v/>
      </c>
      <c r="M20" s="19" t="str">
        <f t="shared" si="5"/>
        <v/>
      </c>
    </row>
    <row r="21" spans="1:13" x14ac:dyDescent="0.25">
      <c r="A21" s="13" t="str">
        <f>IF(Estandarización!K19="","",Estandarización!K19)</f>
        <v/>
      </c>
      <c r="B21" s="7" t="str">
        <f>IF(A21="","",Estandarización!L19)</f>
        <v/>
      </c>
      <c r="C21" s="7" t="str">
        <f>IF(B21="","",Estandarización!M19)</f>
        <v/>
      </c>
      <c r="D21" s="72"/>
      <c r="E21" s="73"/>
      <c r="F21" s="14" t="str">
        <f t="shared" si="0"/>
        <v/>
      </c>
      <c r="G21" s="74"/>
      <c r="H21" s="6" t="str">
        <f t="shared" si="1"/>
        <v/>
      </c>
      <c r="I21" s="6" t="str">
        <f t="shared" si="2"/>
        <v/>
      </c>
      <c r="J21" s="75"/>
      <c r="K21" s="6" t="str">
        <f t="shared" si="3"/>
        <v/>
      </c>
      <c r="L21" s="18" t="str">
        <f t="shared" si="4"/>
        <v/>
      </c>
      <c r="M21" s="19" t="str">
        <f t="shared" si="5"/>
        <v/>
      </c>
    </row>
    <row r="22" spans="1:13" x14ac:dyDescent="0.25">
      <c r="A22" s="13" t="str">
        <f>IF(Estandarización!K20="","",Estandarización!K20)</f>
        <v/>
      </c>
      <c r="B22" s="7" t="str">
        <f>IF(A22="","",Estandarización!L20)</f>
        <v/>
      </c>
      <c r="C22" s="7" t="str">
        <f>IF(B22="","",Estandarización!M20)</f>
        <v/>
      </c>
      <c r="D22" s="72"/>
      <c r="E22" s="73"/>
      <c r="F22" s="14" t="str">
        <f t="shared" si="0"/>
        <v/>
      </c>
      <c r="G22" s="74"/>
      <c r="H22" s="6" t="str">
        <f t="shared" si="1"/>
        <v/>
      </c>
      <c r="I22" s="6" t="str">
        <f t="shared" si="2"/>
        <v/>
      </c>
      <c r="J22" s="75"/>
      <c r="K22" s="6" t="str">
        <f t="shared" si="3"/>
        <v/>
      </c>
      <c r="L22" s="18" t="str">
        <f t="shared" si="4"/>
        <v/>
      </c>
      <c r="M22" s="19" t="str">
        <f t="shared" si="5"/>
        <v/>
      </c>
    </row>
    <row r="23" spans="1:13" x14ac:dyDescent="0.25">
      <c r="A23" s="13" t="str">
        <f>IF(Estandarización!K21="","",Estandarización!K21)</f>
        <v/>
      </c>
      <c r="B23" s="7" t="str">
        <f>IF(A23="","",Estandarización!L21)</f>
        <v/>
      </c>
      <c r="C23" s="7" t="str">
        <f>IF(B23="","",Estandarización!M21)</f>
        <v/>
      </c>
      <c r="D23" s="72"/>
      <c r="E23" s="73"/>
      <c r="F23" s="14" t="str">
        <f t="shared" si="0"/>
        <v/>
      </c>
      <c r="G23" s="74"/>
      <c r="H23" s="6" t="str">
        <f t="shared" si="1"/>
        <v/>
      </c>
      <c r="I23" s="6" t="str">
        <f t="shared" si="2"/>
        <v/>
      </c>
      <c r="J23" s="75"/>
      <c r="K23" s="6" t="str">
        <f t="shared" si="3"/>
        <v/>
      </c>
      <c r="L23" s="18" t="str">
        <f t="shared" si="4"/>
        <v/>
      </c>
      <c r="M23" s="19" t="str">
        <f t="shared" si="5"/>
        <v/>
      </c>
    </row>
    <row r="24" spans="1:13" x14ac:dyDescent="0.25">
      <c r="A24" s="13" t="str">
        <f>IF(Estandarización!K22="","",Estandarización!K22)</f>
        <v/>
      </c>
      <c r="B24" s="7" t="str">
        <f>IF(A24="","",Estandarización!L22)</f>
        <v/>
      </c>
      <c r="C24" s="7" t="str">
        <f>IF(B24="","",Estandarización!M22)</f>
        <v/>
      </c>
      <c r="D24" s="72"/>
      <c r="E24" s="73"/>
      <c r="F24" s="14" t="str">
        <f t="shared" si="0"/>
        <v/>
      </c>
      <c r="G24" s="74"/>
      <c r="H24" s="6" t="str">
        <f t="shared" si="1"/>
        <v/>
      </c>
      <c r="I24" s="6" t="str">
        <f t="shared" si="2"/>
        <v/>
      </c>
      <c r="J24" s="75"/>
      <c r="K24" s="6" t="str">
        <f t="shared" si="3"/>
        <v/>
      </c>
      <c r="L24" s="18" t="str">
        <f t="shared" si="4"/>
        <v/>
      </c>
      <c r="M24" s="19" t="str">
        <f t="shared" si="5"/>
        <v/>
      </c>
    </row>
    <row r="25" spans="1:13" x14ac:dyDescent="0.25">
      <c r="A25" s="13" t="str">
        <f>IF(Estandarización!K23="","",Estandarización!K23)</f>
        <v/>
      </c>
      <c r="B25" s="7" t="str">
        <f>IF(A25="","",Estandarización!L23)</f>
        <v/>
      </c>
      <c r="C25" s="7" t="str">
        <f>IF(B25="","",Estandarización!M23)</f>
        <v/>
      </c>
      <c r="D25" s="72"/>
      <c r="E25" s="73"/>
      <c r="F25" s="14" t="str">
        <f t="shared" si="0"/>
        <v/>
      </c>
      <c r="G25" s="74"/>
      <c r="H25" s="6" t="str">
        <f t="shared" si="1"/>
        <v/>
      </c>
      <c r="I25" s="6" t="str">
        <f t="shared" si="2"/>
        <v/>
      </c>
      <c r="J25" s="75"/>
      <c r="K25" s="6" t="str">
        <f t="shared" si="3"/>
        <v/>
      </c>
      <c r="L25" s="18" t="str">
        <f t="shared" si="4"/>
        <v/>
      </c>
      <c r="M25" s="19" t="str">
        <f t="shared" si="5"/>
        <v/>
      </c>
    </row>
    <row r="26" spans="1:13" x14ac:dyDescent="0.25">
      <c r="A26" s="13" t="str">
        <f>IF(Estandarización!K24="","",Estandarización!K24)</f>
        <v/>
      </c>
      <c r="B26" s="7" t="str">
        <f>IF(A26="","",Estandarización!L24)</f>
        <v/>
      </c>
      <c r="C26" s="7" t="str">
        <f>IF(B26="","",Estandarización!M24)</f>
        <v/>
      </c>
      <c r="D26" s="72"/>
      <c r="E26" s="73"/>
      <c r="F26" s="14" t="str">
        <f t="shared" si="0"/>
        <v/>
      </c>
      <c r="G26" s="74"/>
      <c r="H26" s="6" t="str">
        <f t="shared" si="1"/>
        <v/>
      </c>
      <c r="I26" s="6" t="str">
        <f t="shared" si="2"/>
        <v/>
      </c>
      <c r="J26" s="75"/>
      <c r="K26" s="6" t="str">
        <f t="shared" si="3"/>
        <v/>
      </c>
      <c r="L26" s="18" t="str">
        <f t="shared" si="4"/>
        <v/>
      </c>
      <c r="M26" s="19" t="str">
        <f t="shared" si="5"/>
        <v/>
      </c>
    </row>
    <row r="27" spans="1:13" x14ac:dyDescent="0.25">
      <c r="A27" s="13" t="str">
        <f>IF(Estandarización!K25="","",Estandarización!K25)</f>
        <v/>
      </c>
      <c r="B27" s="7" t="str">
        <f>IF(A27="","",Estandarización!L25)</f>
        <v/>
      </c>
      <c r="C27" s="7" t="str">
        <f>IF(B27="","",Estandarización!M25)</f>
        <v/>
      </c>
      <c r="D27" s="72"/>
      <c r="E27" s="73"/>
      <c r="F27" s="14" t="str">
        <f t="shared" si="0"/>
        <v/>
      </c>
      <c r="G27" s="74"/>
      <c r="H27" s="6" t="str">
        <f t="shared" si="1"/>
        <v/>
      </c>
      <c r="I27" s="6" t="str">
        <f t="shared" si="2"/>
        <v/>
      </c>
      <c r="J27" s="75"/>
      <c r="K27" s="6" t="str">
        <f t="shared" si="3"/>
        <v/>
      </c>
      <c r="L27" s="18" t="str">
        <f t="shared" si="4"/>
        <v/>
      </c>
      <c r="M27" s="19" t="str">
        <f t="shared" si="5"/>
        <v/>
      </c>
    </row>
    <row r="28" spans="1:13" x14ac:dyDescent="0.25">
      <c r="A28" s="13" t="str">
        <f>IF(Estandarización!K26="","",Estandarización!K26)</f>
        <v/>
      </c>
      <c r="B28" s="7" t="str">
        <f>IF(A28="","",Estandarización!L26)</f>
        <v/>
      </c>
      <c r="C28" s="7" t="str">
        <f>IF(B28="","",Estandarización!M26)</f>
        <v/>
      </c>
      <c r="D28" s="72"/>
      <c r="E28" s="73"/>
      <c r="F28" s="14" t="str">
        <f t="shared" si="0"/>
        <v/>
      </c>
      <c r="G28" s="74"/>
      <c r="H28" s="6" t="str">
        <f t="shared" si="1"/>
        <v/>
      </c>
      <c r="I28" s="6" t="str">
        <f t="shared" si="2"/>
        <v/>
      </c>
      <c r="J28" s="75"/>
      <c r="K28" s="6" t="str">
        <f t="shared" si="3"/>
        <v/>
      </c>
      <c r="L28" s="18" t="str">
        <f t="shared" si="4"/>
        <v/>
      </c>
      <c r="M28" s="19" t="str">
        <f t="shared" si="5"/>
        <v/>
      </c>
    </row>
    <row r="29" spans="1:13" x14ac:dyDescent="0.25">
      <c r="A29" s="13" t="str">
        <f>IF(Estandarización!K27="","",Estandarización!K27)</f>
        <v/>
      </c>
      <c r="B29" s="7" t="str">
        <f>IF(A29="","",Estandarización!L27)</f>
        <v/>
      </c>
      <c r="C29" s="7" t="str">
        <f>IF(B29="","",Estandarización!M27)</f>
        <v/>
      </c>
      <c r="D29" s="72"/>
      <c r="E29" s="73"/>
      <c r="F29" s="14" t="str">
        <f t="shared" si="0"/>
        <v/>
      </c>
      <c r="G29" s="74"/>
      <c r="H29" s="6" t="str">
        <f t="shared" si="1"/>
        <v/>
      </c>
      <c r="I29" s="6" t="str">
        <f t="shared" si="2"/>
        <v/>
      </c>
      <c r="J29" s="75"/>
      <c r="K29" s="6" t="str">
        <f t="shared" si="3"/>
        <v/>
      </c>
      <c r="L29" s="18" t="str">
        <f t="shared" si="4"/>
        <v/>
      </c>
      <c r="M29" s="19" t="str">
        <f t="shared" si="5"/>
        <v/>
      </c>
    </row>
    <row r="30" spans="1:13" x14ac:dyDescent="0.25">
      <c r="A30" s="13" t="str">
        <f>IF(Estandarización!K28="","",Estandarización!K28)</f>
        <v/>
      </c>
      <c r="B30" s="7" t="str">
        <f>IF(A30="","",Estandarización!L28)</f>
        <v/>
      </c>
      <c r="C30" s="7" t="str">
        <f>IF(B30="","",Estandarización!M28)</f>
        <v/>
      </c>
      <c r="D30" s="72"/>
      <c r="E30" s="73"/>
      <c r="F30" s="14" t="str">
        <f t="shared" si="0"/>
        <v/>
      </c>
      <c r="G30" s="74"/>
      <c r="H30" s="6" t="str">
        <f t="shared" si="1"/>
        <v/>
      </c>
      <c r="I30" s="6" t="str">
        <f t="shared" si="2"/>
        <v/>
      </c>
      <c r="J30" s="75"/>
      <c r="K30" s="6" t="str">
        <f t="shared" si="3"/>
        <v/>
      </c>
      <c r="L30" s="18" t="str">
        <f t="shared" si="4"/>
        <v/>
      </c>
      <c r="M30" s="19" t="str">
        <f t="shared" si="5"/>
        <v/>
      </c>
    </row>
    <row r="31" spans="1:13" x14ac:dyDescent="0.25">
      <c r="A31" s="11" t="str">
        <f>IF(Estandarización!K29="","",Estandarización!K29)</f>
        <v/>
      </c>
      <c r="B31" s="2" t="str">
        <f>IF(A31="","",Estandarización!L29)</f>
        <v/>
      </c>
      <c r="C31" s="2" t="str">
        <f>IF(B31="","",Estandarización!M29)</f>
        <v/>
      </c>
    </row>
    <row r="32" spans="1:13" x14ac:dyDescent="0.25">
      <c r="I32" s="1" t="s">
        <v>37</v>
      </c>
      <c r="J32" s="1"/>
      <c r="K32" s="1"/>
      <c r="M32" s="20">
        <f>SUM(M6:M30)</f>
        <v>0</v>
      </c>
    </row>
    <row r="33" spans="9:13" x14ac:dyDescent="0.25">
      <c r="I33" s="43" t="s">
        <v>59</v>
      </c>
      <c r="J33" s="43"/>
      <c r="L33" s="33" t="str">
        <f>IFERROR(VLOOKUP(K33,guarniciones,2,FALSE),"")</f>
        <v/>
      </c>
      <c r="M33" t="str">
        <f>IFERROR(VLOOKUP(K33,guarniciones,3,FALSE),"")</f>
        <v/>
      </c>
    </row>
    <row r="34" spans="9:13" x14ac:dyDescent="0.25">
      <c r="I34" s="43" t="s">
        <v>60</v>
      </c>
      <c r="J34" s="43"/>
      <c r="L34" s="33" t="str">
        <f>IFERROR(VLOOKUP(K34,guarniciones,2,FALSE),"")</f>
        <v/>
      </c>
      <c r="M34" t="str">
        <f>IFERROR(VLOOKUP(K34,guarniciones,3,FALSE),"")</f>
        <v/>
      </c>
    </row>
    <row r="35" spans="9:13" x14ac:dyDescent="0.25">
      <c r="I35" s="43" t="s">
        <v>61</v>
      </c>
      <c r="J35" s="43"/>
      <c r="L35" s="33" t="str">
        <f>IFERROR(VLOOKUP(K35,guarniciones,2,FALSE),"")</f>
        <v/>
      </c>
      <c r="M35" t="str">
        <f>IFERROR(VLOOKUP(K35,guarniciones,3,FALSE),"")</f>
        <v/>
      </c>
    </row>
    <row r="37" spans="9:13" x14ac:dyDescent="0.25">
      <c r="I37" s="43" t="s">
        <v>62</v>
      </c>
      <c r="J37" s="43"/>
      <c r="K37" s="43"/>
      <c r="L37" s="43"/>
      <c r="M37" s="20">
        <f>SUM(M32:M36)</f>
        <v>0</v>
      </c>
    </row>
  </sheetData>
  <sheetProtection algorithmName="SHA-512" hashValue="XMX7f39EOp28A3Sv4ElH2cR7WlS1wabb2B2b+PJLr+wsD3j5cqATp9oOBloA5yRUBkEY9bMo7Kko1ftR1eZjUQ==" saltValue="a1hN7btI0eRFj2Zn7j03Dw==" spinCount="100000" sheet="1" objects="1" scenarios="1" formatCells="0" selectLockedCells="1"/>
  <mergeCells count="13">
    <mergeCell ref="I33:J33"/>
    <mergeCell ref="I34:J34"/>
    <mergeCell ref="I35:J35"/>
    <mergeCell ref="I37:L37"/>
    <mergeCell ref="H4:K4"/>
    <mergeCell ref="L4:M4"/>
    <mergeCell ref="A1:E1"/>
    <mergeCell ref="A2:B2"/>
    <mergeCell ref="C2:E2"/>
    <mergeCell ref="A3:B3"/>
    <mergeCell ref="C3:E3"/>
    <mergeCell ref="A4:C4"/>
    <mergeCell ref="D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topLeftCell="A5" workbookViewId="0">
      <selection activeCell="K21" sqref="K21"/>
    </sheetView>
  </sheetViews>
  <sheetFormatPr baseColWidth="10" defaultRowHeight="15" x14ac:dyDescent="0.25"/>
  <cols>
    <col min="3" max="3" width="15" bestFit="1" customWidth="1"/>
    <col min="10" max="10" width="15" bestFit="1" customWidth="1"/>
    <col min="13" max="13" width="15" bestFit="1" customWidth="1"/>
    <col min="19" max="19" width="18.5703125" customWidth="1"/>
    <col min="20" max="20" width="19.7109375" customWidth="1"/>
    <col min="22" max="22" width="11.42578125" style="33"/>
    <col min="23" max="23" width="44.7109375" customWidth="1"/>
  </cols>
  <sheetData>
    <row r="1" spans="1:24" x14ac:dyDescent="0.25">
      <c r="A1" s="36" t="s">
        <v>55</v>
      </c>
      <c r="B1" s="36"/>
      <c r="C1" s="36"/>
      <c r="D1" s="37"/>
      <c r="E1" s="37"/>
      <c r="F1" s="37"/>
      <c r="G1" s="37"/>
      <c r="H1" s="67" t="s">
        <v>1</v>
      </c>
      <c r="I1" s="67"/>
      <c r="J1" s="25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/>
      <c r="W1" s="51"/>
      <c r="X1" s="51"/>
    </row>
    <row r="2" spans="1:24" x14ac:dyDescent="0.25">
      <c r="A2" s="39" t="s">
        <v>2</v>
      </c>
      <c r="B2" s="39"/>
      <c r="C2" s="39"/>
      <c r="D2" s="49" t="s">
        <v>3</v>
      </c>
      <c r="E2" s="49"/>
      <c r="F2" s="49"/>
      <c r="G2" s="49"/>
      <c r="H2" s="53" t="s">
        <v>5</v>
      </c>
      <c r="I2" s="53"/>
      <c r="J2" s="53"/>
      <c r="K2" s="54" t="s">
        <v>18</v>
      </c>
      <c r="L2" s="54"/>
      <c r="M2" s="54"/>
      <c r="N2" s="54"/>
      <c r="O2" s="55" t="s">
        <v>21</v>
      </c>
      <c r="P2" s="55"/>
      <c r="Q2" s="55"/>
      <c r="R2" s="55"/>
      <c r="S2" s="56" t="s">
        <v>22</v>
      </c>
      <c r="T2" s="56"/>
      <c r="U2" s="51"/>
      <c r="V2" s="52" t="s">
        <v>56</v>
      </c>
      <c r="W2" s="52" t="s">
        <v>57</v>
      </c>
      <c r="X2" s="52" t="s">
        <v>58</v>
      </c>
    </row>
    <row r="3" spans="1:24" x14ac:dyDescent="0.25">
      <c r="A3" s="3" t="s">
        <v>6</v>
      </c>
      <c r="B3" s="3" t="s">
        <v>7</v>
      </c>
      <c r="C3" s="3" t="s">
        <v>8</v>
      </c>
      <c r="D3" s="4" t="s">
        <v>9</v>
      </c>
      <c r="E3" s="4" t="s">
        <v>7</v>
      </c>
      <c r="F3" s="4" t="s">
        <v>6</v>
      </c>
      <c r="G3" s="4" t="s">
        <v>7</v>
      </c>
      <c r="H3" s="57" t="s">
        <v>6</v>
      </c>
      <c r="I3" s="57" t="s">
        <v>7</v>
      </c>
      <c r="J3" s="57" t="s">
        <v>10</v>
      </c>
      <c r="K3" s="15" t="s">
        <v>15</v>
      </c>
      <c r="L3" s="8" t="s">
        <v>14</v>
      </c>
      <c r="M3" s="58" t="s">
        <v>19</v>
      </c>
      <c r="N3" s="59" t="s">
        <v>20</v>
      </c>
      <c r="O3" s="60" t="s">
        <v>15</v>
      </c>
      <c r="P3" s="60" t="s">
        <v>14</v>
      </c>
      <c r="Q3" s="60" t="s">
        <v>15</v>
      </c>
      <c r="R3" s="60" t="s">
        <v>14</v>
      </c>
      <c r="S3" s="61" t="s">
        <v>19</v>
      </c>
      <c r="T3" s="62" t="s">
        <v>20</v>
      </c>
      <c r="U3" s="51"/>
      <c r="V3" s="52">
        <v>101</v>
      </c>
      <c r="W3" s="51">
        <f>D1</f>
        <v>0</v>
      </c>
      <c r="X3" s="63">
        <f>T12</f>
        <v>0</v>
      </c>
    </row>
    <row r="4" spans="1:24" x14ac:dyDescent="0.25">
      <c r="A4" s="34"/>
      <c r="B4" s="34"/>
      <c r="C4" s="34"/>
      <c r="D4" s="4" t="str">
        <f>IF(A4&lt;0.0001,"",1)</f>
        <v/>
      </c>
      <c r="E4" s="4" t="str">
        <f>IF(B4="","",B4)</f>
        <v/>
      </c>
      <c r="F4" s="35"/>
      <c r="G4" s="35"/>
      <c r="H4" s="64" t="str">
        <f>IFERROR(A4*F4/$J$1,"")</f>
        <v/>
      </c>
      <c r="I4" s="57">
        <f>G4</f>
        <v>0</v>
      </c>
      <c r="J4" s="57">
        <f>C4</f>
        <v>0</v>
      </c>
      <c r="K4" s="72">
        <v>1</v>
      </c>
      <c r="L4" s="72"/>
      <c r="M4" s="58">
        <f>IF(J4="","",J4)</f>
        <v>0</v>
      </c>
      <c r="N4" s="78"/>
      <c r="O4" s="65" t="str">
        <f>IF(H4="","",1)</f>
        <v/>
      </c>
      <c r="P4" s="65" t="str">
        <f>IF(L4="","",L4)</f>
        <v/>
      </c>
      <c r="Q4" s="75"/>
      <c r="R4" s="65">
        <f>IF(I4="","",I4)</f>
        <v>0</v>
      </c>
      <c r="S4" s="61">
        <f>IF(M4="","",M4)</f>
        <v>0</v>
      </c>
      <c r="T4" s="66" t="str">
        <f>IF(N4="","",H4*N4/Q4)</f>
        <v/>
      </c>
      <c r="U4" s="51"/>
      <c r="V4" s="52">
        <v>102</v>
      </c>
      <c r="W4" s="51">
        <f>D14</f>
        <v>0</v>
      </c>
      <c r="X4" s="63">
        <f>T25</f>
        <v>0</v>
      </c>
    </row>
    <row r="5" spans="1:24" x14ac:dyDescent="0.25">
      <c r="A5" s="34"/>
      <c r="B5" s="34"/>
      <c r="C5" s="34"/>
      <c r="D5" s="4" t="str">
        <f t="shared" ref="D5:D11" si="0">IF(A5&lt;0.0001,"",1)</f>
        <v/>
      </c>
      <c r="E5" s="4" t="str">
        <f t="shared" ref="E5:E11" si="1">IF(B5="","",B5)</f>
        <v/>
      </c>
      <c r="F5" s="35"/>
      <c r="G5" s="35"/>
      <c r="H5" s="64" t="str">
        <f t="shared" ref="H5:H11" si="2">IFERROR(A5*F5/$J$1,"")</f>
        <v/>
      </c>
      <c r="I5" s="57">
        <f t="shared" ref="I5:I11" si="3">G5</f>
        <v>0</v>
      </c>
      <c r="J5" s="57">
        <f t="shared" ref="J5:J11" si="4">C5</f>
        <v>0</v>
      </c>
      <c r="K5" s="72">
        <v>1</v>
      </c>
      <c r="L5" s="73"/>
      <c r="M5" s="58">
        <f t="shared" ref="M5:M11" si="5">IF(J5="","",J5)</f>
        <v>0</v>
      </c>
      <c r="N5" s="78"/>
      <c r="O5" s="65" t="str">
        <f t="shared" ref="O5:O11" si="6">IF(H5="","",1)</f>
        <v/>
      </c>
      <c r="P5" s="65" t="str">
        <f t="shared" ref="P5:P11" si="7">IF(L5="","",L5)</f>
        <v/>
      </c>
      <c r="Q5" s="75"/>
      <c r="R5" s="65">
        <f t="shared" ref="R5:R11" si="8">IF(I5="","",I5)</f>
        <v>0</v>
      </c>
      <c r="S5" s="61">
        <f t="shared" ref="S5:S11" si="9">IF(M5="","",M5)</f>
        <v>0</v>
      </c>
      <c r="T5" s="66" t="str">
        <f t="shared" ref="T5:T11" si="10">IF(N5="","",H5*N5/Q5)</f>
        <v/>
      </c>
      <c r="U5" s="51"/>
      <c r="V5" s="52">
        <v>103</v>
      </c>
      <c r="W5" s="51">
        <f>D27</f>
        <v>0</v>
      </c>
      <c r="X5" s="63">
        <f>T38</f>
        <v>0</v>
      </c>
    </row>
    <row r="6" spans="1:24" x14ac:dyDescent="0.25">
      <c r="A6" s="34"/>
      <c r="B6" s="34"/>
      <c r="C6" s="34"/>
      <c r="D6" s="4" t="str">
        <f t="shared" si="0"/>
        <v/>
      </c>
      <c r="E6" s="4" t="str">
        <f t="shared" si="1"/>
        <v/>
      </c>
      <c r="F6" s="35"/>
      <c r="G6" s="35"/>
      <c r="H6" s="64" t="str">
        <f t="shared" si="2"/>
        <v/>
      </c>
      <c r="I6" s="57">
        <f t="shared" si="3"/>
        <v>0</v>
      </c>
      <c r="J6" s="57">
        <f t="shared" si="4"/>
        <v>0</v>
      </c>
      <c r="K6" s="72">
        <v>1</v>
      </c>
      <c r="L6" s="73"/>
      <c r="M6" s="58">
        <f t="shared" si="5"/>
        <v>0</v>
      </c>
      <c r="N6" s="78"/>
      <c r="O6" s="65" t="str">
        <f t="shared" si="6"/>
        <v/>
      </c>
      <c r="P6" s="65" t="str">
        <f t="shared" si="7"/>
        <v/>
      </c>
      <c r="Q6" s="75"/>
      <c r="R6" s="65">
        <f t="shared" si="8"/>
        <v>0</v>
      </c>
      <c r="S6" s="61">
        <f t="shared" si="9"/>
        <v>0</v>
      </c>
      <c r="T6" s="66" t="str">
        <f t="shared" si="10"/>
        <v/>
      </c>
      <c r="U6" s="51"/>
      <c r="V6" s="52">
        <v>104</v>
      </c>
      <c r="W6" s="51">
        <f>D40</f>
        <v>0</v>
      </c>
      <c r="X6" s="63">
        <f>T51</f>
        <v>0</v>
      </c>
    </row>
    <row r="7" spans="1:24" x14ac:dyDescent="0.25">
      <c r="A7" s="34"/>
      <c r="B7" s="34"/>
      <c r="C7" s="34"/>
      <c r="D7" s="4" t="str">
        <f t="shared" si="0"/>
        <v/>
      </c>
      <c r="E7" s="4" t="str">
        <f t="shared" si="1"/>
        <v/>
      </c>
      <c r="F7" s="35"/>
      <c r="G7" s="35"/>
      <c r="H7" s="64" t="str">
        <f t="shared" si="2"/>
        <v/>
      </c>
      <c r="I7" s="57">
        <f t="shared" si="3"/>
        <v>0</v>
      </c>
      <c r="J7" s="57">
        <f t="shared" si="4"/>
        <v>0</v>
      </c>
      <c r="K7" s="72">
        <v>1</v>
      </c>
      <c r="L7" s="73"/>
      <c r="M7" s="58">
        <f t="shared" si="5"/>
        <v>0</v>
      </c>
      <c r="N7" s="78"/>
      <c r="O7" s="65" t="str">
        <f t="shared" si="6"/>
        <v/>
      </c>
      <c r="P7" s="65" t="str">
        <f t="shared" si="7"/>
        <v/>
      </c>
      <c r="Q7" s="75"/>
      <c r="R7" s="65">
        <f t="shared" si="8"/>
        <v>0</v>
      </c>
      <c r="S7" s="61">
        <f t="shared" si="9"/>
        <v>0</v>
      </c>
      <c r="T7" s="66" t="str">
        <f t="shared" si="10"/>
        <v/>
      </c>
      <c r="U7" s="51"/>
      <c r="V7" s="52">
        <v>105</v>
      </c>
      <c r="W7" s="51">
        <f>D53</f>
        <v>0</v>
      </c>
      <c r="X7" s="63">
        <f>T64</f>
        <v>0</v>
      </c>
    </row>
    <row r="8" spans="1:24" x14ac:dyDescent="0.25">
      <c r="A8" s="34"/>
      <c r="B8" s="34"/>
      <c r="C8" s="34"/>
      <c r="D8" s="4" t="str">
        <f t="shared" si="0"/>
        <v/>
      </c>
      <c r="E8" s="4" t="str">
        <f t="shared" si="1"/>
        <v/>
      </c>
      <c r="F8" s="35"/>
      <c r="G8" s="35"/>
      <c r="H8" s="64" t="str">
        <f t="shared" si="2"/>
        <v/>
      </c>
      <c r="I8" s="57">
        <f t="shared" si="3"/>
        <v>0</v>
      </c>
      <c r="J8" s="57">
        <f t="shared" si="4"/>
        <v>0</v>
      </c>
      <c r="K8" s="72">
        <v>1</v>
      </c>
      <c r="L8" s="73"/>
      <c r="M8" s="58">
        <f t="shared" si="5"/>
        <v>0</v>
      </c>
      <c r="N8" s="78"/>
      <c r="O8" s="65" t="str">
        <f t="shared" si="6"/>
        <v/>
      </c>
      <c r="P8" s="65" t="str">
        <f t="shared" si="7"/>
        <v/>
      </c>
      <c r="Q8" s="75"/>
      <c r="R8" s="65">
        <f t="shared" si="8"/>
        <v>0</v>
      </c>
      <c r="S8" s="61">
        <f t="shared" si="9"/>
        <v>0</v>
      </c>
      <c r="T8" s="66" t="str">
        <f t="shared" si="10"/>
        <v/>
      </c>
      <c r="U8" s="51"/>
      <c r="V8" s="52"/>
      <c r="W8" s="51"/>
      <c r="X8" s="51"/>
    </row>
    <row r="9" spans="1:24" x14ac:dyDescent="0.25">
      <c r="A9" s="34"/>
      <c r="B9" s="34"/>
      <c r="C9" s="34"/>
      <c r="D9" s="4" t="str">
        <f t="shared" si="0"/>
        <v/>
      </c>
      <c r="E9" s="4" t="str">
        <f t="shared" si="1"/>
        <v/>
      </c>
      <c r="F9" s="35"/>
      <c r="G9" s="35"/>
      <c r="H9" s="64" t="str">
        <f t="shared" si="2"/>
        <v/>
      </c>
      <c r="I9" s="57">
        <f t="shared" si="3"/>
        <v>0</v>
      </c>
      <c r="J9" s="57">
        <f t="shared" si="4"/>
        <v>0</v>
      </c>
      <c r="K9" s="72">
        <v>1</v>
      </c>
      <c r="L9" s="73"/>
      <c r="M9" s="58">
        <f t="shared" si="5"/>
        <v>0</v>
      </c>
      <c r="N9" s="78"/>
      <c r="O9" s="65" t="str">
        <f t="shared" si="6"/>
        <v/>
      </c>
      <c r="P9" s="65" t="str">
        <f t="shared" si="7"/>
        <v/>
      </c>
      <c r="Q9" s="75"/>
      <c r="R9" s="65">
        <f t="shared" si="8"/>
        <v>0</v>
      </c>
      <c r="S9" s="61">
        <f t="shared" si="9"/>
        <v>0</v>
      </c>
      <c r="T9" s="66" t="str">
        <f t="shared" si="10"/>
        <v/>
      </c>
      <c r="U9" s="51"/>
      <c r="V9" s="52"/>
      <c r="W9" s="51"/>
      <c r="X9" s="51"/>
    </row>
    <row r="10" spans="1:24" x14ac:dyDescent="0.25">
      <c r="A10" s="34"/>
      <c r="B10" s="34"/>
      <c r="C10" s="34"/>
      <c r="D10" s="4" t="str">
        <f t="shared" si="0"/>
        <v/>
      </c>
      <c r="E10" s="4" t="str">
        <f t="shared" si="1"/>
        <v/>
      </c>
      <c r="F10" s="35"/>
      <c r="G10" s="35"/>
      <c r="H10" s="64" t="str">
        <f t="shared" si="2"/>
        <v/>
      </c>
      <c r="I10" s="57">
        <f t="shared" si="3"/>
        <v>0</v>
      </c>
      <c r="J10" s="57">
        <f t="shared" si="4"/>
        <v>0</v>
      </c>
      <c r="K10" s="72">
        <v>1</v>
      </c>
      <c r="L10" s="73"/>
      <c r="M10" s="58">
        <f t="shared" si="5"/>
        <v>0</v>
      </c>
      <c r="N10" s="78"/>
      <c r="O10" s="65" t="str">
        <f t="shared" si="6"/>
        <v/>
      </c>
      <c r="P10" s="65" t="str">
        <f t="shared" si="7"/>
        <v/>
      </c>
      <c r="Q10" s="75"/>
      <c r="R10" s="65">
        <f t="shared" si="8"/>
        <v>0</v>
      </c>
      <c r="S10" s="61">
        <f t="shared" si="9"/>
        <v>0</v>
      </c>
      <c r="T10" s="66" t="str">
        <f t="shared" si="10"/>
        <v/>
      </c>
      <c r="U10" s="51"/>
      <c r="V10" s="52"/>
      <c r="W10" s="51"/>
      <c r="X10" s="51"/>
    </row>
    <row r="11" spans="1:24" x14ac:dyDescent="0.25">
      <c r="A11" s="34"/>
      <c r="B11" s="34"/>
      <c r="C11" s="34"/>
      <c r="D11" s="4" t="str">
        <f t="shared" si="0"/>
        <v/>
      </c>
      <c r="E11" s="4" t="str">
        <f t="shared" si="1"/>
        <v/>
      </c>
      <c r="F11" s="35"/>
      <c r="G11" s="35"/>
      <c r="H11" s="64" t="str">
        <f t="shared" si="2"/>
        <v/>
      </c>
      <c r="I11" s="57">
        <f t="shared" si="3"/>
        <v>0</v>
      </c>
      <c r="J11" s="57">
        <f t="shared" si="4"/>
        <v>0</v>
      </c>
      <c r="K11" s="72">
        <v>1</v>
      </c>
      <c r="L11" s="73"/>
      <c r="M11" s="58">
        <f t="shared" si="5"/>
        <v>0</v>
      </c>
      <c r="N11" s="78"/>
      <c r="O11" s="65" t="str">
        <f t="shared" si="6"/>
        <v/>
      </c>
      <c r="P11" s="65" t="str">
        <f t="shared" si="7"/>
        <v/>
      </c>
      <c r="Q11" s="75"/>
      <c r="R11" s="65">
        <f t="shared" si="8"/>
        <v>0</v>
      </c>
      <c r="S11" s="61">
        <f t="shared" si="9"/>
        <v>0</v>
      </c>
      <c r="T11" s="66" t="str">
        <f t="shared" si="10"/>
        <v/>
      </c>
      <c r="U11" s="51"/>
      <c r="V11" s="52"/>
      <c r="W11" s="51"/>
      <c r="X11" s="51"/>
    </row>
    <row r="12" spans="1:24" x14ac:dyDescent="0.25">
      <c r="A12" s="9"/>
      <c r="B12" s="9"/>
      <c r="C12" s="9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2" t="s">
        <v>43</v>
      </c>
      <c r="T12" s="63">
        <f>SUM(T4:T11)</f>
        <v>0</v>
      </c>
      <c r="U12" s="51"/>
      <c r="V12" s="52"/>
      <c r="W12" s="51"/>
      <c r="X12" s="51"/>
    </row>
    <row r="13" spans="1:24" x14ac:dyDescent="0.25">
      <c r="A13" s="9"/>
      <c r="B13" s="9"/>
      <c r="C13" s="9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2"/>
      <c r="W13" s="51"/>
      <c r="X13" s="51"/>
    </row>
    <row r="14" spans="1:24" x14ac:dyDescent="0.25">
      <c r="A14" s="47" t="s">
        <v>55</v>
      </c>
      <c r="B14" s="47"/>
      <c r="C14" s="47"/>
      <c r="D14" s="37"/>
      <c r="E14" s="37"/>
      <c r="F14" s="37"/>
      <c r="G14" s="37"/>
      <c r="H14" s="50" t="s">
        <v>1</v>
      </c>
      <c r="I14" s="50"/>
      <c r="J14" s="25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2"/>
      <c r="W14" s="51"/>
      <c r="X14" s="51"/>
    </row>
    <row r="15" spans="1:24" x14ac:dyDescent="0.25">
      <c r="A15" s="48" t="s">
        <v>2</v>
      </c>
      <c r="B15" s="48"/>
      <c r="C15" s="48"/>
      <c r="D15" s="49" t="s">
        <v>3</v>
      </c>
      <c r="E15" s="49"/>
      <c r="F15" s="49"/>
      <c r="G15" s="49"/>
      <c r="H15" s="53" t="s">
        <v>5</v>
      </c>
      <c r="I15" s="53"/>
      <c r="J15" s="53"/>
      <c r="K15" s="54" t="s">
        <v>18</v>
      </c>
      <c r="L15" s="54"/>
      <c r="M15" s="54"/>
      <c r="N15" s="54"/>
      <c r="O15" s="55" t="s">
        <v>21</v>
      </c>
      <c r="P15" s="55"/>
      <c r="Q15" s="55"/>
      <c r="R15" s="55"/>
      <c r="S15" s="56" t="s">
        <v>22</v>
      </c>
      <c r="T15" s="56"/>
      <c r="U15" s="51"/>
      <c r="V15" s="52"/>
      <c r="W15" s="51"/>
      <c r="X15" s="51"/>
    </row>
    <row r="16" spans="1:24" x14ac:dyDescent="0.25">
      <c r="A16" s="8" t="s">
        <v>6</v>
      </c>
      <c r="B16" s="8" t="s">
        <v>7</v>
      </c>
      <c r="C16" s="8" t="s">
        <v>8</v>
      </c>
      <c r="D16" s="4" t="s">
        <v>9</v>
      </c>
      <c r="E16" s="4" t="s">
        <v>7</v>
      </c>
      <c r="F16" s="4" t="s">
        <v>6</v>
      </c>
      <c r="G16" s="4" t="s">
        <v>7</v>
      </c>
      <c r="H16" s="57" t="s">
        <v>6</v>
      </c>
      <c r="I16" s="57" t="s">
        <v>7</v>
      </c>
      <c r="J16" s="57" t="s">
        <v>10</v>
      </c>
      <c r="K16" s="15" t="s">
        <v>15</v>
      </c>
      <c r="L16" s="8" t="s">
        <v>14</v>
      </c>
      <c r="M16" s="58" t="s">
        <v>19</v>
      </c>
      <c r="N16" s="59" t="s">
        <v>20</v>
      </c>
      <c r="O16" s="60" t="s">
        <v>15</v>
      </c>
      <c r="P16" s="60" t="s">
        <v>14</v>
      </c>
      <c r="Q16" s="60" t="s">
        <v>15</v>
      </c>
      <c r="R16" s="60" t="s">
        <v>14</v>
      </c>
      <c r="S16" s="61" t="s">
        <v>19</v>
      </c>
      <c r="T16" s="62" t="s">
        <v>20</v>
      </c>
      <c r="U16" s="51"/>
      <c r="V16" s="52"/>
      <c r="W16" s="51"/>
      <c r="X16" s="51"/>
    </row>
    <row r="17" spans="1:24" x14ac:dyDescent="0.25">
      <c r="A17" s="34"/>
      <c r="B17" s="34"/>
      <c r="C17" s="34"/>
      <c r="D17" s="4" t="str">
        <f>IF(A17&lt;0.0001,"",1)</f>
        <v/>
      </c>
      <c r="E17" s="4" t="str">
        <f>IF(B17="","",B17)</f>
        <v/>
      </c>
      <c r="F17" s="35"/>
      <c r="G17" s="35"/>
      <c r="H17" s="64" t="str">
        <f>IFERROR(A17*F17/$J$14,"")</f>
        <v/>
      </c>
      <c r="I17" s="57">
        <f>G17</f>
        <v>0</v>
      </c>
      <c r="J17" s="57">
        <f>C17</f>
        <v>0</v>
      </c>
      <c r="K17" s="72">
        <v>1</v>
      </c>
      <c r="L17" s="72"/>
      <c r="M17" s="58">
        <f>IF(J17="","",J17)</f>
        <v>0</v>
      </c>
      <c r="N17" s="78"/>
      <c r="O17" s="65" t="str">
        <f>IF(H17="","",1)</f>
        <v/>
      </c>
      <c r="P17" s="65" t="str">
        <f>IF(L17="","",L17)</f>
        <v/>
      </c>
      <c r="Q17" s="75"/>
      <c r="R17" s="65">
        <f>IF(I17="","",I17)</f>
        <v>0</v>
      </c>
      <c r="S17" s="61">
        <f>IF(M17="","",M17)</f>
        <v>0</v>
      </c>
      <c r="T17" s="66" t="str">
        <f>IF(N17="","",H17*N17/Q17)</f>
        <v/>
      </c>
      <c r="U17" s="51"/>
      <c r="V17" s="52"/>
      <c r="W17" s="51"/>
      <c r="X17" s="51"/>
    </row>
    <row r="18" spans="1:24" x14ac:dyDescent="0.25">
      <c r="A18" s="34"/>
      <c r="B18" s="34"/>
      <c r="C18" s="34"/>
      <c r="D18" s="4" t="str">
        <f t="shared" ref="D18:D24" si="11">IF(A18&lt;0.0001,"",1)</f>
        <v/>
      </c>
      <c r="E18" s="4" t="str">
        <f t="shared" ref="E18:E24" si="12">IF(B18="","",B18)</f>
        <v/>
      </c>
      <c r="F18" s="35"/>
      <c r="G18" s="35"/>
      <c r="H18" s="64" t="str">
        <f t="shared" ref="H18:H24" si="13">IFERROR(A18*F18/$J$14,"")</f>
        <v/>
      </c>
      <c r="I18" s="57">
        <f t="shared" ref="I18:I24" si="14">G18</f>
        <v>0</v>
      </c>
      <c r="J18" s="57">
        <f t="shared" ref="J18:J24" si="15">C18</f>
        <v>0</v>
      </c>
      <c r="K18" s="72">
        <v>1</v>
      </c>
      <c r="L18" s="73"/>
      <c r="M18" s="58">
        <f t="shared" ref="M18:M24" si="16">IF(J18="","",J18)</f>
        <v>0</v>
      </c>
      <c r="N18" s="78"/>
      <c r="O18" s="65" t="str">
        <f t="shared" ref="O18:O24" si="17">IF(H18="","",1)</f>
        <v/>
      </c>
      <c r="P18" s="65" t="str">
        <f t="shared" ref="P18:P24" si="18">IF(L18="","",L18)</f>
        <v/>
      </c>
      <c r="Q18" s="75"/>
      <c r="R18" s="65">
        <f t="shared" ref="R18:R24" si="19">IF(I18="","",I18)</f>
        <v>0</v>
      </c>
      <c r="S18" s="61">
        <f t="shared" ref="S18:S24" si="20">IF(M18="","",M18)</f>
        <v>0</v>
      </c>
      <c r="T18" s="66" t="str">
        <f t="shared" ref="T18:T24" si="21">IF(N18="","",H18*N18/Q18)</f>
        <v/>
      </c>
      <c r="U18" s="51"/>
      <c r="V18" s="52"/>
      <c r="W18" s="51"/>
      <c r="X18" s="51"/>
    </row>
    <row r="19" spans="1:24" x14ac:dyDescent="0.25">
      <c r="A19" s="34"/>
      <c r="B19" s="34"/>
      <c r="C19" s="34"/>
      <c r="D19" s="4" t="str">
        <f t="shared" si="11"/>
        <v/>
      </c>
      <c r="E19" s="4" t="str">
        <f t="shared" si="12"/>
        <v/>
      </c>
      <c r="F19" s="35"/>
      <c r="G19" s="35"/>
      <c r="H19" s="64" t="str">
        <f t="shared" si="13"/>
        <v/>
      </c>
      <c r="I19" s="57">
        <f t="shared" si="14"/>
        <v>0</v>
      </c>
      <c r="J19" s="57">
        <f t="shared" si="15"/>
        <v>0</v>
      </c>
      <c r="K19" s="72">
        <v>1</v>
      </c>
      <c r="L19" s="73"/>
      <c r="M19" s="58">
        <f t="shared" si="16"/>
        <v>0</v>
      </c>
      <c r="N19" s="78"/>
      <c r="O19" s="65" t="str">
        <f t="shared" si="17"/>
        <v/>
      </c>
      <c r="P19" s="65" t="str">
        <f t="shared" si="18"/>
        <v/>
      </c>
      <c r="Q19" s="75"/>
      <c r="R19" s="65">
        <f t="shared" si="19"/>
        <v>0</v>
      </c>
      <c r="S19" s="61">
        <f t="shared" si="20"/>
        <v>0</v>
      </c>
      <c r="T19" s="66" t="str">
        <f t="shared" si="21"/>
        <v/>
      </c>
      <c r="U19" s="51"/>
      <c r="V19" s="52"/>
      <c r="W19" s="51"/>
      <c r="X19" s="51"/>
    </row>
    <row r="20" spans="1:24" x14ac:dyDescent="0.25">
      <c r="A20" s="34"/>
      <c r="B20" s="34"/>
      <c r="C20" s="34"/>
      <c r="D20" s="4" t="str">
        <f t="shared" si="11"/>
        <v/>
      </c>
      <c r="E20" s="4" t="str">
        <f t="shared" si="12"/>
        <v/>
      </c>
      <c r="F20" s="35"/>
      <c r="G20" s="35"/>
      <c r="H20" s="64" t="str">
        <f t="shared" si="13"/>
        <v/>
      </c>
      <c r="I20" s="57">
        <f t="shared" si="14"/>
        <v>0</v>
      </c>
      <c r="J20" s="57">
        <f t="shared" si="15"/>
        <v>0</v>
      </c>
      <c r="K20" s="72">
        <v>1</v>
      </c>
      <c r="L20" s="73"/>
      <c r="M20" s="58">
        <f t="shared" si="16"/>
        <v>0</v>
      </c>
      <c r="N20" s="78"/>
      <c r="O20" s="65" t="str">
        <f t="shared" si="17"/>
        <v/>
      </c>
      <c r="P20" s="65" t="str">
        <f t="shared" si="18"/>
        <v/>
      </c>
      <c r="Q20" s="75"/>
      <c r="R20" s="65">
        <f t="shared" si="19"/>
        <v>0</v>
      </c>
      <c r="S20" s="61">
        <f t="shared" si="20"/>
        <v>0</v>
      </c>
      <c r="T20" s="66" t="str">
        <f t="shared" si="21"/>
        <v/>
      </c>
      <c r="U20" s="51"/>
      <c r="V20" s="52"/>
      <c r="W20" s="51"/>
      <c r="X20" s="51"/>
    </row>
    <row r="21" spans="1:24" x14ac:dyDescent="0.25">
      <c r="A21" s="34"/>
      <c r="B21" s="34"/>
      <c r="C21" s="34"/>
      <c r="D21" s="4" t="str">
        <f t="shared" si="11"/>
        <v/>
      </c>
      <c r="E21" s="4" t="str">
        <f t="shared" si="12"/>
        <v/>
      </c>
      <c r="F21" s="35"/>
      <c r="G21" s="35"/>
      <c r="H21" s="64" t="str">
        <f t="shared" si="13"/>
        <v/>
      </c>
      <c r="I21" s="57">
        <f t="shared" si="14"/>
        <v>0</v>
      </c>
      <c r="J21" s="57">
        <f t="shared" si="15"/>
        <v>0</v>
      </c>
      <c r="K21" s="72">
        <v>1</v>
      </c>
      <c r="L21" s="73"/>
      <c r="M21" s="58">
        <f t="shared" si="16"/>
        <v>0</v>
      </c>
      <c r="N21" s="78"/>
      <c r="O21" s="65" t="str">
        <f t="shared" si="17"/>
        <v/>
      </c>
      <c r="P21" s="65" t="str">
        <f t="shared" si="18"/>
        <v/>
      </c>
      <c r="Q21" s="75"/>
      <c r="R21" s="65">
        <f t="shared" si="19"/>
        <v>0</v>
      </c>
      <c r="S21" s="61">
        <f t="shared" si="20"/>
        <v>0</v>
      </c>
      <c r="T21" s="66" t="str">
        <f t="shared" si="21"/>
        <v/>
      </c>
      <c r="U21" s="51"/>
      <c r="V21" s="52"/>
      <c r="W21" s="51"/>
      <c r="X21" s="51"/>
    </row>
    <row r="22" spans="1:24" x14ac:dyDescent="0.25">
      <c r="A22" s="34"/>
      <c r="B22" s="34"/>
      <c r="C22" s="34"/>
      <c r="D22" s="4" t="str">
        <f t="shared" si="11"/>
        <v/>
      </c>
      <c r="E22" s="4" t="str">
        <f t="shared" si="12"/>
        <v/>
      </c>
      <c r="F22" s="35"/>
      <c r="G22" s="35"/>
      <c r="H22" s="64" t="str">
        <f t="shared" si="13"/>
        <v/>
      </c>
      <c r="I22" s="57">
        <f t="shared" si="14"/>
        <v>0</v>
      </c>
      <c r="J22" s="57">
        <f t="shared" si="15"/>
        <v>0</v>
      </c>
      <c r="K22" s="72">
        <v>1</v>
      </c>
      <c r="L22" s="73"/>
      <c r="M22" s="58">
        <f t="shared" si="16"/>
        <v>0</v>
      </c>
      <c r="N22" s="78"/>
      <c r="O22" s="65" t="str">
        <f t="shared" si="17"/>
        <v/>
      </c>
      <c r="P22" s="65" t="str">
        <f t="shared" si="18"/>
        <v/>
      </c>
      <c r="Q22" s="75"/>
      <c r="R22" s="65">
        <f t="shared" si="19"/>
        <v>0</v>
      </c>
      <c r="S22" s="61">
        <f t="shared" si="20"/>
        <v>0</v>
      </c>
      <c r="T22" s="66" t="str">
        <f t="shared" si="21"/>
        <v/>
      </c>
      <c r="U22" s="51"/>
      <c r="V22" s="52"/>
      <c r="W22" s="51"/>
      <c r="X22" s="51"/>
    </row>
    <row r="23" spans="1:24" x14ac:dyDescent="0.25">
      <c r="A23" s="34"/>
      <c r="B23" s="34"/>
      <c r="C23" s="34"/>
      <c r="D23" s="4" t="str">
        <f t="shared" si="11"/>
        <v/>
      </c>
      <c r="E23" s="4" t="str">
        <f t="shared" si="12"/>
        <v/>
      </c>
      <c r="F23" s="35"/>
      <c r="G23" s="35"/>
      <c r="H23" s="64" t="str">
        <f t="shared" si="13"/>
        <v/>
      </c>
      <c r="I23" s="57">
        <f t="shared" si="14"/>
        <v>0</v>
      </c>
      <c r="J23" s="57">
        <f t="shared" si="15"/>
        <v>0</v>
      </c>
      <c r="K23" s="72">
        <v>1</v>
      </c>
      <c r="L23" s="73"/>
      <c r="M23" s="58">
        <f t="shared" si="16"/>
        <v>0</v>
      </c>
      <c r="N23" s="78"/>
      <c r="O23" s="65" t="str">
        <f t="shared" si="17"/>
        <v/>
      </c>
      <c r="P23" s="65" t="str">
        <f t="shared" si="18"/>
        <v/>
      </c>
      <c r="Q23" s="75"/>
      <c r="R23" s="65">
        <f t="shared" si="19"/>
        <v>0</v>
      </c>
      <c r="S23" s="61">
        <f t="shared" si="20"/>
        <v>0</v>
      </c>
      <c r="T23" s="66" t="str">
        <f t="shared" si="21"/>
        <v/>
      </c>
      <c r="U23" s="51"/>
      <c r="V23" s="52"/>
      <c r="W23" s="51"/>
      <c r="X23" s="51"/>
    </row>
    <row r="24" spans="1:24" x14ac:dyDescent="0.25">
      <c r="A24" s="34"/>
      <c r="B24" s="34"/>
      <c r="C24" s="34"/>
      <c r="D24" s="4" t="str">
        <f t="shared" si="11"/>
        <v/>
      </c>
      <c r="E24" s="4" t="str">
        <f t="shared" si="12"/>
        <v/>
      </c>
      <c r="F24" s="35"/>
      <c r="G24" s="35"/>
      <c r="H24" s="64" t="str">
        <f t="shared" si="13"/>
        <v/>
      </c>
      <c r="I24" s="57">
        <f t="shared" si="14"/>
        <v>0</v>
      </c>
      <c r="J24" s="57">
        <f t="shared" si="15"/>
        <v>0</v>
      </c>
      <c r="K24" s="72">
        <v>1</v>
      </c>
      <c r="L24" s="73"/>
      <c r="M24" s="58">
        <f t="shared" si="16"/>
        <v>0</v>
      </c>
      <c r="N24" s="78"/>
      <c r="O24" s="65" t="str">
        <f t="shared" si="17"/>
        <v/>
      </c>
      <c r="P24" s="65" t="str">
        <f t="shared" si="18"/>
        <v/>
      </c>
      <c r="Q24" s="75"/>
      <c r="R24" s="65">
        <f t="shared" si="19"/>
        <v>0</v>
      </c>
      <c r="S24" s="61">
        <f t="shared" si="20"/>
        <v>0</v>
      </c>
      <c r="T24" s="66" t="str">
        <f t="shared" si="21"/>
        <v/>
      </c>
      <c r="U24" s="51"/>
      <c r="V24" s="52"/>
      <c r="W24" s="51"/>
      <c r="X24" s="51"/>
    </row>
    <row r="25" spans="1:24" x14ac:dyDescent="0.25">
      <c r="A25" s="9"/>
      <c r="B25" s="9"/>
      <c r="C25" s="9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2" t="s">
        <v>43</v>
      </c>
      <c r="T25" s="63">
        <f>SUM(T17:T24)</f>
        <v>0</v>
      </c>
      <c r="U25" s="51"/>
      <c r="V25" s="52"/>
      <c r="W25" s="51"/>
      <c r="X25" s="51"/>
    </row>
    <row r="26" spans="1:24" x14ac:dyDescent="0.25">
      <c r="A26" s="9"/>
      <c r="B26" s="9"/>
      <c r="C26" s="9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2"/>
      <c r="W26" s="51"/>
      <c r="X26" s="51"/>
    </row>
    <row r="27" spans="1:24" x14ac:dyDescent="0.25">
      <c r="A27" s="47" t="s">
        <v>55</v>
      </c>
      <c r="B27" s="47"/>
      <c r="C27" s="47"/>
      <c r="D27" s="37"/>
      <c r="E27" s="37"/>
      <c r="F27" s="37"/>
      <c r="G27" s="37"/>
      <c r="H27" s="50" t="s">
        <v>1</v>
      </c>
      <c r="I27" s="50"/>
      <c r="J27" s="25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2"/>
      <c r="W27" s="51"/>
      <c r="X27" s="51"/>
    </row>
    <row r="28" spans="1:24" x14ac:dyDescent="0.25">
      <c r="A28" s="48" t="s">
        <v>2</v>
      </c>
      <c r="B28" s="48"/>
      <c r="C28" s="48"/>
      <c r="D28" s="49" t="s">
        <v>3</v>
      </c>
      <c r="E28" s="49"/>
      <c r="F28" s="49"/>
      <c r="G28" s="49"/>
      <c r="H28" s="53" t="s">
        <v>5</v>
      </c>
      <c r="I28" s="53"/>
      <c r="J28" s="53"/>
      <c r="K28" s="54" t="s">
        <v>18</v>
      </c>
      <c r="L28" s="54"/>
      <c r="M28" s="54"/>
      <c r="N28" s="54"/>
      <c r="O28" s="55" t="s">
        <v>21</v>
      </c>
      <c r="P28" s="55"/>
      <c r="Q28" s="55"/>
      <c r="R28" s="55"/>
      <c r="S28" s="56" t="s">
        <v>22</v>
      </c>
      <c r="T28" s="56"/>
      <c r="U28" s="51"/>
      <c r="V28" s="52"/>
      <c r="W28" s="51"/>
      <c r="X28" s="51"/>
    </row>
    <row r="29" spans="1:24" x14ac:dyDescent="0.25">
      <c r="A29" s="8" t="s">
        <v>6</v>
      </c>
      <c r="B29" s="8" t="s">
        <v>7</v>
      </c>
      <c r="C29" s="8" t="s">
        <v>8</v>
      </c>
      <c r="D29" s="4" t="s">
        <v>9</v>
      </c>
      <c r="E29" s="4" t="s">
        <v>7</v>
      </c>
      <c r="F29" s="4" t="s">
        <v>6</v>
      </c>
      <c r="G29" s="4" t="s">
        <v>7</v>
      </c>
      <c r="H29" s="57" t="s">
        <v>6</v>
      </c>
      <c r="I29" s="57" t="s">
        <v>7</v>
      </c>
      <c r="J29" s="57" t="s">
        <v>10</v>
      </c>
      <c r="K29" s="58" t="s">
        <v>15</v>
      </c>
      <c r="L29" s="59" t="s">
        <v>14</v>
      </c>
      <c r="M29" s="58" t="s">
        <v>19</v>
      </c>
      <c r="N29" s="59" t="s">
        <v>20</v>
      </c>
      <c r="O29" s="60" t="s">
        <v>15</v>
      </c>
      <c r="P29" s="60" t="s">
        <v>14</v>
      </c>
      <c r="Q29" s="60" t="s">
        <v>15</v>
      </c>
      <c r="R29" s="60" t="s">
        <v>14</v>
      </c>
      <c r="S29" s="61" t="s">
        <v>19</v>
      </c>
      <c r="T29" s="62" t="s">
        <v>20</v>
      </c>
      <c r="U29" s="51"/>
      <c r="V29" s="52"/>
      <c r="W29" s="51"/>
      <c r="X29" s="51"/>
    </row>
    <row r="30" spans="1:24" x14ac:dyDescent="0.25">
      <c r="A30" s="34"/>
      <c r="B30" s="34"/>
      <c r="C30" s="34"/>
      <c r="D30" s="4" t="str">
        <f>IF(A30&lt;0.0001,"",1)</f>
        <v/>
      </c>
      <c r="E30" s="4" t="str">
        <f>IF(B30="","",B30)</f>
        <v/>
      </c>
      <c r="F30" s="35"/>
      <c r="G30" s="35"/>
      <c r="H30" s="64" t="str">
        <f>IFERROR(A30*F30/$J$27,"")</f>
        <v/>
      </c>
      <c r="I30" s="57">
        <f>G30</f>
        <v>0</v>
      </c>
      <c r="J30" s="57">
        <f>C30</f>
        <v>0</v>
      </c>
      <c r="K30" s="76">
        <v>1</v>
      </c>
      <c r="L30" s="76"/>
      <c r="M30" s="58">
        <f>IF(J30="","",J30)</f>
        <v>0</v>
      </c>
      <c r="N30" s="74"/>
      <c r="O30" s="65" t="str">
        <f>IF(H30="","",1)</f>
        <v/>
      </c>
      <c r="P30" s="65" t="str">
        <f>IF(L30="","",L30)</f>
        <v/>
      </c>
      <c r="Q30" s="75"/>
      <c r="R30" s="65">
        <f>IF(I30="","",I30)</f>
        <v>0</v>
      </c>
      <c r="S30" s="61">
        <f>IF(M30="","",M30)</f>
        <v>0</v>
      </c>
      <c r="T30" s="66" t="str">
        <f>IF(N30="","",H30*N30/Q30)</f>
        <v/>
      </c>
      <c r="U30" s="51"/>
      <c r="V30" s="52"/>
      <c r="W30" s="51"/>
      <c r="X30" s="51"/>
    </row>
    <row r="31" spans="1:24" x14ac:dyDescent="0.25">
      <c r="A31" s="34"/>
      <c r="B31" s="34"/>
      <c r="C31" s="34"/>
      <c r="D31" s="4" t="str">
        <f t="shared" ref="D31:D37" si="22">IF(A31&lt;0.0001,"",1)</f>
        <v/>
      </c>
      <c r="E31" s="4" t="str">
        <f t="shared" ref="E31:E37" si="23">IF(B31="","",B31)</f>
        <v/>
      </c>
      <c r="F31" s="35"/>
      <c r="G31" s="35"/>
      <c r="H31" s="64" t="str">
        <f t="shared" ref="H31:H37" si="24">IFERROR(A31*F31/$J$27,"")</f>
        <v/>
      </c>
      <c r="I31" s="57">
        <f t="shared" ref="I31:I37" si="25">G31</f>
        <v>0</v>
      </c>
      <c r="J31" s="57">
        <f t="shared" ref="J31:J37" si="26">C31</f>
        <v>0</v>
      </c>
      <c r="K31" s="76">
        <v>1</v>
      </c>
      <c r="L31" s="77"/>
      <c r="M31" s="58">
        <f t="shared" ref="M31:M37" si="27">IF(J31="","",J31)</f>
        <v>0</v>
      </c>
      <c r="N31" s="74"/>
      <c r="O31" s="65" t="str">
        <f t="shared" ref="O31:O37" si="28">IF(H31="","",1)</f>
        <v/>
      </c>
      <c r="P31" s="65" t="str">
        <f t="shared" ref="P31:P37" si="29">IF(L31="","",L31)</f>
        <v/>
      </c>
      <c r="Q31" s="75"/>
      <c r="R31" s="65">
        <f t="shared" ref="R31:R37" si="30">IF(I31="","",I31)</f>
        <v>0</v>
      </c>
      <c r="S31" s="61">
        <f t="shared" ref="S31:S37" si="31">IF(M31="","",M31)</f>
        <v>0</v>
      </c>
      <c r="T31" s="66" t="str">
        <f t="shared" ref="T31:T37" si="32">IF(N31="","",H31*N31/Q31)</f>
        <v/>
      </c>
      <c r="U31" s="51"/>
      <c r="V31" s="52"/>
      <c r="W31" s="51"/>
      <c r="X31" s="51"/>
    </row>
    <row r="32" spans="1:24" x14ac:dyDescent="0.25">
      <c r="A32" s="34"/>
      <c r="B32" s="34"/>
      <c r="C32" s="34"/>
      <c r="D32" s="4" t="str">
        <f t="shared" si="22"/>
        <v/>
      </c>
      <c r="E32" s="4" t="str">
        <f t="shared" si="23"/>
        <v/>
      </c>
      <c r="F32" s="35"/>
      <c r="G32" s="35"/>
      <c r="H32" s="64" t="str">
        <f t="shared" si="24"/>
        <v/>
      </c>
      <c r="I32" s="57">
        <f t="shared" si="25"/>
        <v>0</v>
      </c>
      <c r="J32" s="57">
        <f t="shared" si="26"/>
        <v>0</v>
      </c>
      <c r="K32" s="76">
        <v>1</v>
      </c>
      <c r="L32" s="77"/>
      <c r="M32" s="58">
        <f t="shared" si="27"/>
        <v>0</v>
      </c>
      <c r="N32" s="74"/>
      <c r="O32" s="65" t="str">
        <f t="shared" si="28"/>
        <v/>
      </c>
      <c r="P32" s="65" t="str">
        <f t="shared" si="29"/>
        <v/>
      </c>
      <c r="Q32" s="75"/>
      <c r="R32" s="65">
        <f t="shared" si="30"/>
        <v>0</v>
      </c>
      <c r="S32" s="61">
        <f t="shared" si="31"/>
        <v>0</v>
      </c>
      <c r="T32" s="66" t="str">
        <f t="shared" si="32"/>
        <v/>
      </c>
      <c r="U32" s="51"/>
      <c r="V32" s="52"/>
      <c r="W32" s="51"/>
      <c r="X32" s="51"/>
    </row>
    <row r="33" spans="1:24" x14ac:dyDescent="0.25">
      <c r="A33" s="34"/>
      <c r="B33" s="34"/>
      <c r="C33" s="34"/>
      <c r="D33" s="4" t="str">
        <f t="shared" si="22"/>
        <v/>
      </c>
      <c r="E33" s="4" t="str">
        <f t="shared" si="23"/>
        <v/>
      </c>
      <c r="F33" s="35"/>
      <c r="G33" s="35"/>
      <c r="H33" s="64" t="str">
        <f t="shared" si="24"/>
        <v/>
      </c>
      <c r="I33" s="57">
        <f t="shared" si="25"/>
        <v>0</v>
      </c>
      <c r="J33" s="57">
        <f t="shared" si="26"/>
        <v>0</v>
      </c>
      <c r="K33" s="76">
        <v>1</v>
      </c>
      <c r="L33" s="77"/>
      <c r="M33" s="58">
        <f t="shared" si="27"/>
        <v>0</v>
      </c>
      <c r="N33" s="74"/>
      <c r="O33" s="65" t="str">
        <f t="shared" si="28"/>
        <v/>
      </c>
      <c r="P33" s="65" t="str">
        <f t="shared" si="29"/>
        <v/>
      </c>
      <c r="Q33" s="75"/>
      <c r="R33" s="65">
        <f t="shared" si="30"/>
        <v>0</v>
      </c>
      <c r="S33" s="61">
        <f t="shared" si="31"/>
        <v>0</v>
      </c>
      <c r="T33" s="66" t="str">
        <f t="shared" si="32"/>
        <v/>
      </c>
      <c r="U33" s="51"/>
      <c r="V33" s="52"/>
      <c r="W33" s="51"/>
      <c r="X33" s="51"/>
    </row>
    <row r="34" spans="1:24" x14ac:dyDescent="0.25">
      <c r="A34" s="34"/>
      <c r="B34" s="34"/>
      <c r="C34" s="34"/>
      <c r="D34" s="4" t="str">
        <f t="shared" si="22"/>
        <v/>
      </c>
      <c r="E34" s="4" t="str">
        <f t="shared" si="23"/>
        <v/>
      </c>
      <c r="F34" s="35"/>
      <c r="G34" s="35"/>
      <c r="H34" s="64" t="str">
        <f t="shared" si="24"/>
        <v/>
      </c>
      <c r="I34" s="57">
        <f t="shared" si="25"/>
        <v>0</v>
      </c>
      <c r="J34" s="57">
        <f t="shared" si="26"/>
        <v>0</v>
      </c>
      <c r="K34" s="76">
        <v>1</v>
      </c>
      <c r="L34" s="77"/>
      <c r="M34" s="58">
        <f t="shared" si="27"/>
        <v>0</v>
      </c>
      <c r="N34" s="74"/>
      <c r="O34" s="65" t="str">
        <f t="shared" si="28"/>
        <v/>
      </c>
      <c r="P34" s="65" t="str">
        <f t="shared" si="29"/>
        <v/>
      </c>
      <c r="Q34" s="75"/>
      <c r="R34" s="65">
        <f t="shared" si="30"/>
        <v>0</v>
      </c>
      <c r="S34" s="61">
        <f t="shared" si="31"/>
        <v>0</v>
      </c>
      <c r="T34" s="66" t="str">
        <f t="shared" si="32"/>
        <v/>
      </c>
      <c r="U34" s="51"/>
      <c r="V34" s="52"/>
      <c r="W34" s="51"/>
      <c r="X34" s="51"/>
    </row>
    <row r="35" spans="1:24" x14ac:dyDescent="0.25">
      <c r="A35" s="34"/>
      <c r="B35" s="34"/>
      <c r="C35" s="34"/>
      <c r="D35" s="4" t="str">
        <f t="shared" si="22"/>
        <v/>
      </c>
      <c r="E35" s="4" t="str">
        <f t="shared" si="23"/>
        <v/>
      </c>
      <c r="F35" s="35"/>
      <c r="G35" s="35"/>
      <c r="H35" s="64" t="str">
        <f t="shared" si="24"/>
        <v/>
      </c>
      <c r="I35" s="57">
        <f t="shared" si="25"/>
        <v>0</v>
      </c>
      <c r="J35" s="57">
        <f t="shared" si="26"/>
        <v>0</v>
      </c>
      <c r="K35" s="76">
        <v>1</v>
      </c>
      <c r="L35" s="77"/>
      <c r="M35" s="58">
        <f t="shared" si="27"/>
        <v>0</v>
      </c>
      <c r="N35" s="74"/>
      <c r="O35" s="65" t="str">
        <f t="shared" si="28"/>
        <v/>
      </c>
      <c r="P35" s="65" t="str">
        <f t="shared" si="29"/>
        <v/>
      </c>
      <c r="Q35" s="75"/>
      <c r="R35" s="65">
        <f t="shared" si="30"/>
        <v>0</v>
      </c>
      <c r="S35" s="61">
        <f t="shared" si="31"/>
        <v>0</v>
      </c>
      <c r="T35" s="66" t="str">
        <f t="shared" si="32"/>
        <v/>
      </c>
      <c r="U35" s="51"/>
      <c r="V35" s="52"/>
      <c r="W35" s="51"/>
      <c r="X35" s="51"/>
    </row>
    <row r="36" spans="1:24" x14ac:dyDescent="0.25">
      <c r="A36" s="34"/>
      <c r="B36" s="34"/>
      <c r="C36" s="34"/>
      <c r="D36" s="4" t="str">
        <f t="shared" si="22"/>
        <v/>
      </c>
      <c r="E36" s="4" t="str">
        <f t="shared" si="23"/>
        <v/>
      </c>
      <c r="F36" s="35"/>
      <c r="G36" s="35"/>
      <c r="H36" s="64" t="str">
        <f t="shared" si="24"/>
        <v/>
      </c>
      <c r="I36" s="57">
        <f t="shared" si="25"/>
        <v>0</v>
      </c>
      <c r="J36" s="57">
        <f t="shared" si="26"/>
        <v>0</v>
      </c>
      <c r="K36" s="76">
        <v>1</v>
      </c>
      <c r="L36" s="77"/>
      <c r="M36" s="58">
        <f t="shared" si="27"/>
        <v>0</v>
      </c>
      <c r="N36" s="74"/>
      <c r="O36" s="65" t="str">
        <f t="shared" si="28"/>
        <v/>
      </c>
      <c r="P36" s="65" t="str">
        <f t="shared" si="29"/>
        <v/>
      </c>
      <c r="Q36" s="75"/>
      <c r="R36" s="65">
        <f t="shared" si="30"/>
        <v>0</v>
      </c>
      <c r="S36" s="61">
        <f t="shared" si="31"/>
        <v>0</v>
      </c>
      <c r="T36" s="66" t="str">
        <f t="shared" si="32"/>
        <v/>
      </c>
      <c r="U36" s="51"/>
      <c r="V36" s="52"/>
      <c r="W36" s="51"/>
      <c r="X36" s="51"/>
    </row>
    <row r="37" spans="1:24" x14ac:dyDescent="0.25">
      <c r="A37" s="34"/>
      <c r="B37" s="34"/>
      <c r="C37" s="34"/>
      <c r="D37" s="4" t="str">
        <f t="shared" si="22"/>
        <v/>
      </c>
      <c r="E37" s="4" t="str">
        <f t="shared" si="23"/>
        <v/>
      </c>
      <c r="F37" s="35"/>
      <c r="G37" s="35"/>
      <c r="H37" s="64" t="str">
        <f t="shared" si="24"/>
        <v/>
      </c>
      <c r="I37" s="57">
        <f t="shared" si="25"/>
        <v>0</v>
      </c>
      <c r="J37" s="57">
        <f t="shared" si="26"/>
        <v>0</v>
      </c>
      <c r="K37" s="76">
        <v>1</v>
      </c>
      <c r="L37" s="77"/>
      <c r="M37" s="58">
        <f t="shared" si="27"/>
        <v>0</v>
      </c>
      <c r="N37" s="74"/>
      <c r="O37" s="65" t="str">
        <f t="shared" si="28"/>
        <v/>
      </c>
      <c r="P37" s="65" t="str">
        <f t="shared" si="29"/>
        <v/>
      </c>
      <c r="Q37" s="75"/>
      <c r="R37" s="65">
        <f t="shared" si="30"/>
        <v>0</v>
      </c>
      <c r="S37" s="61">
        <f t="shared" si="31"/>
        <v>0</v>
      </c>
      <c r="T37" s="66" t="str">
        <f t="shared" si="32"/>
        <v/>
      </c>
      <c r="U37" s="51"/>
      <c r="V37" s="52"/>
      <c r="W37" s="51"/>
      <c r="X37" s="51"/>
    </row>
    <row r="38" spans="1:24" x14ac:dyDescent="0.25">
      <c r="A38" s="9"/>
      <c r="B38" s="9"/>
      <c r="C38" s="9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2" t="s">
        <v>43</v>
      </c>
      <c r="T38" s="63">
        <f>SUM(T30:T37)</f>
        <v>0</v>
      </c>
      <c r="U38" s="51"/>
      <c r="V38" s="52"/>
      <c r="W38" s="51"/>
      <c r="X38" s="51"/>
    </row>
    <row r="39" spans="1:24" x14ac:dyDescent="0.25">
      <c r="A39" s="9"/>
      <c r="B39" s="9"/>
      <c r="C39" s="9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2"/>
      <c r="W39" s="51"/>
      <c r="X39" s="51"/>
    </row>
    <row r="40" spans="1:24" x14ac:dyDescent="0.25">
      <c r="A40" s="47" t="s">
        <v>55</v>
      </c>
      <c r="B40" s="47"/>
      <c r="C40" s="47"/>
      <c r="D40" s="37"/>
      <c r="E40" s="37"/>
      <c r="F40" s="37"/>
      <c r="G40" s="37"/>
      <c r="H40" s="50" t="s">
        <v>1</v>
      </c>
      <c r="I40" s="50"/>
      <c r="J40" s="25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2"/>
      <c r="W40" s="51"/>
      <c r="X40" s="51"/>
    </row>
    <row r="41" spans="1:24" x14ac:dyDescent="0.25">
      <c r="A41" s="48" t="s">
        <v>2</v>
      </c>
      <c r="B41" s="48"/>
      <c r="C41" s="48"/>
      <c r="D41" s="49" t="s">
        <v>3</v>
      </c>
      <c r="E41" s="49"/>
      <c r="F41" s="49"/>
      <c r="G41" s="49"/>
      <c r="H41" s="53" t="s">
        <v>5</v>
      </c>
      <c r="I41" s="53"/>
      <c r="J41" s="53"/>
      <c r="K41" s="54" t="s">
        <v>18</v>
      </c>
      <c r="L41" s="54"/>
      <c r="M41" s="54"/>
      <c r="N41" s="54"/>
      <c r="O41" s="55" t="s">
        <v>21</v>
      </c>
      <c r="P41" s="55"/>
      <c r="Q41" s="55"/>
      <c r="R41" s="55"/>
      <c r="S41" s="56" t="s">
        <v>22</v>
      </c>
      <c r="T41" s="56"/>
      <c r="U41" s="51"/>
      <c r="V41" s="52"/>
      <c r="W41" s="51"/>
      <c r="X41" s="51"/>
    </row>
    <row r="42" spans="1:24" x14ac:dyDescent="0.25">
      <c r="A42" s="8" t="s">
        <v>6</v>
      </c>
      <c r="B42" s="8" t="s">
        <v>7</v>
      </c>
      <c r="C42" s="8" t="s">
        <v>8</v>
      </c>
      <c r="D42" s="4" t="s">
        <v>9</v>
      </c>
      <c r="E42" s="4" t="s">
        <v>7</v>
      </c>
      <c r="F42" s="4" t="s">
        <v>6</v>
      </c>
      <c r="G42" s="4" t="s">
        <v>7</v>
      </c>
      <c r="H42" s="57" t="s">
        <v>6</v>
      </c>
      <c r="I42" s="57" t="s">
        <v>7</v>
      </c>
      <c r="J42" s="57" t="s">
        <v>10</v>
      </c>
      <c r="K42" s="58" t="s">
        <v>15</v>
      </c>
      <c r="L42" s="59" t="s">
        <v>14</v>
      </c>
      <c r="M42" s="58" t="s">
        <v>19</v>
      </c>
      <c r="N42" s="59" t="s">
        <v>20</v>
      </c>
      <c r="O42" s="60" t="s">
        <v>15</v>
      </c>
      <c r="P42" s="60" t="s">
        <v>14</v>
      </c>
      <c r="Q42" s="60" t="s">
        <v>15</v>
      </c>
      <c r="R42" s="60" t="s">
        <v>14</v>
      </c>
      <c r="S42" s="61" t="s">
        <v>19</v>
      </c>
      <c r="T42" s="62" t="s">
        <v>20</v>
      </c>
      <c r="U42" s="51"/>
      <c r="V42" s="52"/>
      <c r="W42" s="51"/>
      <c r="X42" s="51"/>
    </row>
    <row r="43" spans="1:24" x14ac:dyDescent="0.25">
      <c r="A43" s="34"/>
      <c r="B43" s="34"/>
      <c r="C43" s="34"/>
      <c r="D43" s="4" t="str">
        <f>IF(A43&lt;0.0001,"",1)</f>
        <v/>
      </c>
      <c r="E43" s="4" t="str">
        <f>IF(B43="","",B43)</f>
        <v/>
      </c>
      <c r="F43" s="35"/>
      <c r="G43" s="35"/>
      <c r="H43" s="64" t="str">
        <f>IFERROR(A43*F43/$J$40,"")</f>
        <v/>
      </c>
      <c r="I43" s="57">
        <f>G43</f>
        <v>0</v>
      </c>
      <c r="J43" s="57">
        <f>C43</f>
        <v>0</v>
      </c>
      <c r="K43" s="76">
        <v>1</v>
      </c>
      <c r="L43" s="76"/>
      <c r="M43" s="58">
        <f>IF(J43="","",J43)</f>
        <v>0</v>
      </c>
      <c r="N43" s="74"/>
      <c r="O43" s="65" t="str">
        <f>IF(H43="","",1)</f>
        <v/>
      </c>
      <c r="P43" s="65" t="str">
        <f>IF(L43="","",L43)</f>
        <v/>
      </c>
      <c r="Q43" s="75"/>
      <c r="R43" s="65">
        <f>IF(I43="","",I43)</f>
        <v>0</v>
      </c>
      <c r="S43" s="61">
        <f>IF(M43="","",M43)</f>
        <v>0</v>
      </c>
      <c r="T43" s="66" t="str">
        <f>IF(N43="","",H43*N43/Q43)</f>
        <v/>
      </c>
      <c r="U43" s="51"/>
      <c r="V43" s="52"/>
      <c r="W43" s="51"/>
      <c r="X43" s="51"/>
    </row>
    <row r="44" spans="1:24" x14ac:dyDescent="0.25">
      <c r="A44" s="34"/>
      <c r="B44" s="34"/>
      <c r="C44" s="34"/>
      <c r="D44" s="4" t="str">
        <f t="shared" ref="D44:D50" si="33">IF(A44&lt;0.0001,"",1)</f>
        <v/>
      </c>
      <c r="E44" s="4" t="str">
        <f t="shared" ref="E44:E50" si="34">IF(B44="","",B44)</f>
        <v/>
      </c>
      <c r="F44" s="35"/>
      <c r="G44" s="35"/>
      <c r="H44" s="64" t="str">
        <f t="shared" ref="H44:H50" si="35">IFERROR(A44*F44/$J$40,"")</f>
        <v/>
      </c>
      <c r="I44" s="57">
        <f t="shared" ref="I44:I50" si="36">G44</f>
        <v>0</v>
      </c>
      <c r="J44" s="57">
        <f t="shared" ref="J44:J50" si="37">C44</f>
        <v>0</v>
      </c>
      <c r="K44" s="76">
        <v>1</v>
      </c>
      <c r="L44" s="77"/>
      <c r="M44" s="58">
        <f t="shared" ref="M44:M50" si="38">IF(J44="","",J44)</f>
        <v>0</v>
      </c>
      <c r="N44" s="74"/>
      <c r="O44" s="65" t="str">
        <f t="shared" ref="O44:O50" si="39">IF(H44="","",1)</f>
        <v/>
      </c>
      <c r="P44" s="65" t="str">
        <f t="shared" ref="P44:P50" si="40">IF(L44="","",L44)</f>
        <v/>
      </c>
      <c r="Q44" s="75"/>
      <c r="R44" s="65">
        <f t="shared" ref="R44:R50" si="41">IF(I44="","",I44)</f>
        <v>0</v>
      </c>
      <c r="S44" s="61">
        <f t="shared" ref="S44:S50" si="42">IF(M44="","",M44)</f>
        <v>0</v>
      </c>
      <c r="T44" s="66" t="str">
        <f t="shared" ref="T44:T50" si="43">IF(N44="","",H44*N44/Q44)</f>
        <v/>
      </c>
      <c r="U44" s="51"/>
      <c r="V44" s="52"/>
      <c r="W44" s="51"/>
      <c r="X44" s="51"/>
    </row>
    <row r="45" spans="1:24" x14ac:dyDescent="0.25">
      <c r="A45" s="34"/>
      <c r="B45" s="34"/>
      <c r="C45" s="34"/>
      <c r="D45" s="4" t="str">
        <f t="shared" si="33"/>
        <v/>
      </c>
      <c r="E45" s="4" t="str">
        <f t="shared" si="34"/>
        <v/>
      </c>
      <c r="F45" s="35"/>
      <c r="G45" s="35"/>
      <c r="H45" s="64" t="str">
        <f t="shared" si="35"/>
        <v/>
      </c>
      <c r="I45" s="57">
        <f t="shared" si="36"/>
        <v>0</v>
      </c>
      <c r="J45" s="57">
        <f t="shared" si="37"/>
        <v>0</v>
      </c>
      <c r="K45" s="76">
        <v>1</v>
      </c>
      <c r="L45" s="77"/>
      <c r="M45" s="58">
        <f t="shared" si="38"/>
        <v>0</v>
      </c>
      <c r="N45" s="74"/>
      <c r="O45" s="65" t="str">
        <f t="shared" si="39"/>
        <v/>
      </c>
      <c r="P45" s="65" t="str">
        <f t="shared" si="40"/>
        <v/>
      </c>
      <c r="Q45" s="75"/>
      <c r="R45" s="65">
        <f t="shared" si="41"/>
        <v>0</v>
      </c>
      <c r="S45" s="61">
        <f t="shared" si="42"/>
        <v>0</v>
      </c>
      <c r="T45" s="66" t="str">
        <f t="shared" si="43"/>
        <v/>
      </c>
      <c r="U45" s="51"/>
      <c r="V45" s="52"/>
      <c r="W45" s="51"/>
      <c r="X45" s="51"/>
    </row>
    <row r="46" spans="1:24" x14ac:dyDescent="0.25">
      <c r="A46" s="34"/>
      <c r="B46" s="34"/>
      <c r="C46" s="34"/>
      <c r="D46" s="4" t="str">
        <f t="shared" si="33"/>
        <v/>
      </c>
      <c r="E46" s="4" t="str">
        <f t="shared" si="34"/>
        <v/>
      </c>
      <c r="F46" s="35"/>
      <c r="G46" s="35"/>
      <c r="H46" s="64" t="str">
        <f t="shared" si="35"/>
        <v/>
      </c>
      <c r="I46" s="57">
        <f t="shared" si="36"/>
        <v>0</v>
      </c>
      <c r="J46" s="57">
        <f t="shared" si="37"/>
        <v>0</v>
      </c>
      <c r="K46" s="76">
        <v>1</v>
      </c>
      <c r="L46" s="77"/>
      <c r="M46" s="58">
        <f t="shared" si="38"/>
        <v>0</v>
      </c>
      <c r="N46" s="74"/>
      <c r="O46" s="65" t="str">
        <f t="shared" si="39"/>
        <v/>
      </c>
      <c r="P46" s="65" t="str">
        <f t="shared" si="40"/>
        <v/>
      </c>
      <c r="Q46" s="75"/>
      <c r="R46" s="65">
        <f t="shared" si="41"/>
        <v>0</v>
      </c>
      <c r="S46" s="61">
        <f t="shared" si="42"/>
        <v>0</v>
      </c>
      <c r="T46" s="66" t="str">
        <f t="shared" si="43"/>
        <v/>
      </c>
      <c r="U46" s="51"/>
      <c r="V46" s="52"/>
      <c r="W46" s="51"/>
      <c r="X46" s="51"/>
    </row>
    <row r="47" spans="1:24" x14ac:dyDescent="0.25">
      <c r="A47" s="34"/>
      <c r="B47" s="34"/>
      <c r="C47" s="34"/>
      <c r="D47" s="4" t="str">
        <f t="shared" si="33"/>
        <v/>
      </c>
      <c r="E47" s="4" t="str">
        <f t="shared" si="34"/>
        <v/>
      </c>
      <c r="F47" s="35"/>
      <c r="G47" s="35"/>
      <c r="H47" s="64" t="str">
        <f t="shared" si="35"/>
        <v/>
      </c>
      <c r="I47" s="57">
        <f t="shared" si="36"/>
        <v>0</v>
      </c>
      <c r="J47" s="57">
        <f t="shared" si="37"/>
        <v>0</v>
      </c>
      <c r="K47" s="76">
        <v>1</v>
      </c>
      <c r="L47" s="77"/>
      <c r="M47" s="58">
        <f t="shared" si="38"/>
        <v>0</v>
      </c>
      <c r="N47" s="74"/>
      <c r="O47" s="65" t="str">
        <f t="shared" si="39"/>
        <v/>
      </c>
      <c r="P47" s="65" t="str">
        <f t="shared" si="40"/>
        <v/>
      </c>
      <c r="Q47" s="75"/>
      <c r="R47" s="65">
        <f t="shared" si="41"/>
        <v>0</v>
      </c>
      <c r="S47" s="61">
        <f t="shared" si="42"/>
        <v>0</v>
      </c>
      <c r="T47" s="66" t="str">
        <f t="shared" si="43"/>
        <v/>
      </c>
      <c r="U47" s="51"/>
      <c r="V47" s="52"/>
      <c r="W47" s="51"/>
      <c r="X47" s="51"/>
    </row>
    <row r="48" spans="1:24" x14ac:dyDescent="0.25">
      <c r="A48" s="34"/>
      <c r="B48" s="34"/>
      <c r="C48" s="34"/>
      <c r="D48" s="4" t="str">
        <f t="shared" si="33"/>
        <v/>
      </c>
      <c r="E48" s="4" t="str">
        <f t="shared" si="34"/>
        <v/>
      </c>
      <c r="F48" s="35"/>
      <c r="G48" s="35"/>
      <c r="H48" s="64" t="str">
        <f t="shared" si="35"/>
        <v/>
      </c>
      <c r="I48" s="57">
        <f t="shared" si="36"/>
        <v>0</v>
      </c>
      <c r="J48" s="57">
        <f t="shared" si="37"/>
        <v>0</v>
      </c>
      <c r="K48" s="76">
        <v>1</v>
      </c>
      <c r="L48" s="77"/>
      <c r="M48" s="58">
        <f t="shared" si="38"/>
        <v>0</v>
      </c>
      <c r="N48" s="74"/>
      <c r="O48" s="65" t="str">
        <f t="shared" si="39"/>
        <v/>
      </c>
      <c r="P48" s="65" t="str">
        <f t="shared" si="40"/>
        <v/>
      </c>
      <c r="Q48" s="75"/>
      <c r="R48" s="65">
        <f t="shared" si="41"/>
        <v>0</v>
      </c>
      <c r="S48" s="61">
        <f t="shared" si="42"/>
        <v>0</v>
      </c>
      <c r="T48" s="66" t="str">
        <f t="shared" si="43"/>
        <v/>
      </c>
      <c r="U48" s="51"/>
      <c r="V48" s="52"/>
      <c r="W48" s="51"/>
      <c r="X48" s="51"/>
    </row>
    <row r="49" spans="1:24" x14ac:dyDescent="0.25">
      <c r="A49" s="34"/>
      <c r="B49" s="34"/>
      <c r="C49" s="34"/>
      <c r="D49" s="4" t="str">
        <f t="shared" si="33"/>
        <v/>
      </c>
      <c r="E49" s="4" t="str">
        <f t="shared" si="34"/>
        <v/>
      </c>
      <c r="F49" s="35"/>
      <c r="G49" s="35"/>
      <c r="H49" s="64" t="str">
        <f t="shared" si="35"/>
        <v/>
      </c>
      <c r="I49" s="57">
        <f t="shared" si="36"/>
        <v>0</v>
      </c>
      <c r="J49" s="57">
        <f t="shared" si="37"/>
        <v>0</v>
      </c>
      <c r="K49" s="76">
        <v>1</v>
      </c>
      <c r="L49" s="77"/>
      <c r="M49" s="58">
        <f t="shared" si="38"/>
        <v>0</v>
      </c>
      <c r="N49" s="74"/>
      <c r="O49" s="65" t="str">
        <f t="shared" si="39"/>
        <v/>
      </c>
      <c r="P49" s="65" t="str">
        <f t="shared" si="40"/>
        <v/>
      </c>
      <c r="Q49" s="75"/>
      <c r="R49" s="65">
        <f t="shared" si="41"/>
        <v>0</v>
      </c>
      <c r="S49" s="61">
        <f t="shared" si="42"/>
        <v>0</v>
      </c>
      <c r="T49" s="66" t="str">
        <f t="shared" si="43"/>
        <v/>
      </c>
      <c r="U49" s="51"/>
      <c r="V49" s="52"/>
      <c r="W49" s="51"/>
      <c r="X49" s="51"/>
    </row>
    <row r="50" spans="1:24" x14ac:dyDescent="0.25">
      <c r="A50" s="34"/>
      <c r="B50" s="34"/>
      <c r="C50" s="34"/>
      <c r="D50" s="4" t="str">
        <f t="shared" si="33"/>
        <v/>
      </c>
      <c r="E50" s="4" t="str">
        <f t="shared" si="34"/>
        <v/>
      </c>
      <c r="F50" s="35"/>
      <c r="G50" s="35"/>
      <c r="H50" s="64" t="str">
        <f t="shared" si="35"/>
        <v/>
      </c>
      <c r="I50" s="57">
        <f t="shared" si="36"/>
        <v>0</v>
      </c>
      <c r="J50" s="57">
        <f t="shared" si="37"/>
        <v>0</v>
      </c>
      <c r="K50" s="76">
        <v>1</v>
      </c>
      <c r="L50" s="77"/>
      <c r="M50" s="58">
        <f t="shared" si="38"/>
        <v>0</v>
      </c>
      <c r="N50" s="74"/>
      <c r="O50" s="65" t="str">
        <f t="shared" si="39"/>
        <v/>
      </c>
      <c r="P50" s="65" t="str">
        <f t="shared" si="40"/>
        <v/>
      </c>
      <c r="Q50" s="75"/>
      <c r="R50" s="65">
        <f t="shared" si="41"/>
        <v>0</v>
      </c>
      <c r="S50" s="61">
        <f t="shared" si="42"/>
        <v>0</v>
      </c>
      <c r="T50" s="66" t="str">
        <f t="shared" si="43"/>
        <v/>
      </c>
      <c r="U50" s="51"/>
      <c r="V50" s="52"/>
      <c r="W50" s="51"/>
      <c r="X50" s="51"/>
    </row>
    <row r="51" spans="1:24" x14ac:dyDescent="0.25">
      <c r="A51" s="9"/>
      <c r="B51" s="9"/>
      <c r="C51" s="9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2" t="s">
        <v>43</v>
      </c>
      <c r="T51" s="63">
        <f>SUM(T43:T50)</f>
        <v>0</v>
      </c>
      <c r="U51" s="51"/>
      <c r="V51" s="52"/>
      <c r="W51" s="51"/>
      <c r="X51" s="51"/>
    </row>
    <row r="52" spans="1:24" x14ac:dyDescent="0.25">
      <c r="A52" s="9"/>
      <c r="B52" s="9"/>
      <c r="C52" s="9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2"/>
      <c r="W52" s="51"/>
      <c r="X52" s="51"/>
    </row>
    <row r="53" spans="1:24" x14ac:dyDescent="0.25">
      <c r="A53" s="47" t="s">
        <v>55</v>
      </c>
      <c r="B53" s="47"/>
      <c r="C53" s="47"/>
      <c r="D53" s="37"/>
      <c r="E53" s="37"/>
      <c r="F53" s="37"/>
      <c r="G53" s="37"/>
      <c r="H53" s="50" t="s">
        <v>1</v>
      </c>
      <c r="I53" s="50"/>
      <c r="J53" s="25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2"/>
      <c r="W53" s="51"/>
      <c r="X53" s="51"/>
    </row>
    <row r="54" spans="1:24" x14ac:dyDescent="0.25">
      <c r="A54" s="48" t="s">
        <v>2</v>
      </c>
      <c r="B54" s="48"/>
      <c r="C54" s="48"/>
      <c r="D54" s="49" t="s">
        <v>3</v>
      </c>
      <c r="E54" s="49"/>
      <c r="F54" s="49"/>
      <c r="G54" s="49"/>
      <c r="H54" s="53" t="s">
        <v>5</v>
      </c>
      <c r="I54" s="53"/>
      <c r="J54" s="53"/>
      <c r="K54" s="54" t="s">
        <v>18</v>
      </c>
      <c r="L54" s="54"/>
      <c r="M54" s="54"/>
      <c r="N54" s="54"/>
      <c r="O54" s="55" t="s">
        <v>21</v>
      </c>
      <c r="P54" s="55"/>
      <c r="Q54" s="55"/>
      <c r="R54" s="55"/>
      <c r="S54" s="56" t="s">
        <v>22</v>
      </c>
      <c r="T54" s="56"/>
      <c r="U54" s="51"/>
      <c r="V54" s="52"/>
      <c r="W54" s="51"/>
      <c r="X54" s="51"/>
    </row>
    <row r="55" spans="1:24" x14ac:dyDescent="0.25">
      <c r="A55" s="8" t="s">
        <v>6</v>
      </c>
      <c r="B55" s="8" t="s">
        <v>7</v>
      </c>
      <c r="C55" s="8" t="s">
        <v>8</v>
      </c>
      <c r="D55" s="4" t="s">
        <v>9</v>
      </c>
      <c r="E55" s="4" t="s">
        <v>7</v>
      </c>
      <c r="F55" s="4" t="s">
        <v>6</v>
      </c>
      <c r="G55" s="4" t="s">
        <v>7</v>
      </c>
      <c r="H55" s="57" t="s">
        <v>6</v>
      </c>
      <c r="I55" s="57" t="s">
        <v>7</v>
      </c>
      <c r="J55" s="57" t="s">
        <v>10</v>
      </c>
      <c r="K55" s="58" t="s">
        <v>15</v>
      </c>
      <c r="L55" s="59" t="s">
        <v>14</v>
      </c>
      <c r="M55" s="58" t="s">
        <v>19</v>
      </c>
      <c r="N55" s="59" t="s">
        <v>20</v>
      </c>
      <c r="O55" s="60" t="s">
        <v>15</v>
      </c>
      <c r="P55" s="60" t="s">
        <v>14</v>
      </c>
      <c r="Q55" s="60" t="s">
        <v>15</v>
      </c>
      <c r="R55" s="60" t="s">
        <v>14</v>
      </c>
      <c r="S55" s="61" t="s">
        <v>19</v>
      </c>
      <c r="T55" s="62" t="s">
        <v>20</v>
      </c>
      <c r="U55" s="51"/>
      <c r="V55" s="52"/>
      <c r="W55" s="51"/>
      <c r="X55" s="51"/>
    </row>
    <row r="56" spans="1:24" x14ac:dyDescent="0.25">
      <c r="A56" s="34"/>
      <c r="B56" s="34"/>
      <c r="C56" s="34"/>
      <c r="D56" s="4" t="str">
        <f>IF(A56&lt;0.0001,"",1)</f>
        <v/>
      </c>
      <c r="E56" s="4" t="str">
        <f>IF(B56="","",B56)</f>
        <v/>
      </c>
      <c r="F56" s="35"/>
      <c r="G56" s="35"/>
      <c r="H56" s="64" t="str">
        <f>IFERROR(A56*F56/$J$53,"")</f>
        <v/>
      </c>
      <c r="I56" s="57">
        <f>G56</f>
        <v>0</v>
      </c>
      <c r="J56" s="57">
        <f>C56</f>
        <v>0</v>
      </c>
      <c r="K56" s="76">
        <v>1</v>
      </c>
      <c r="L56" s="76"/>
      <c r="M56" s="58">
        <f>IF(J56="","",J56)</f>
        <v>0</v>
      </c>
      <c r="N56" s="74"/>
      <c r="O56" s="65" t="str">
        <f>IF(H56="","",1)</f>
        <v/>
      </c>
      <c r="P56" s="65" t="str">
        <f>IF(L56="","",L56)</f>
        <v/>
      </c>
      <c r="Q56" s="75"/>
      <c r="R56" s="65">
        <f>IF(I56="","",I56)</f>
        <v>0</v>
      </c>
      <c r="S56" s="61">
        <f>IF(M56="","",M56)</f>
        <v>0</v>
      </c>
      <c r="T56" s="66" t="str">
        <f>IF(N56="","",H56*N56/Q56)</f>
        <v/>
      </c>
      <c r="U56" s="51"/>
      <c r="V56" s="52"/>
      <c r="W56" s="51"/>
      <c r="X56" s="51"/>
    </row>
    <row r="57" spans="1:24" x14ac:dyDescent="0.25">
      <c r="A57" s="34"/>
      <c r="B57" s="34"/>
      <c r="C57" s="34"/>
      <c r="D57" s="4" t="str">
        <f t="shared" ref="D57:D63" si="44">IF(A57&lt;0.0001,"",1)</f>
        <v/>
      </c>
      <c r="E57" s="4" t="str">
        <f t="shared" ref="E57:E63" si="45">IF(B57="","",B57)</f>
        <v/>
      </c>
      <c r="F57" s="35"/>
      <c r="G57" s="35"/>
      <c r="H57" s="64" t="str">
        <f t="shared" ref="H57:H63" si="46">IFERROR(A57*F57/$J$53,"")</f>
        <v/>
      </c>
      <c r="I57" s="57">
        <f t="shared" ref="I57:I63" si="47">G57</f>
        <v>0</v>
      </c>
      <c r="J57" s="57">
        <f t="shared" ref="J57:J63" si="48">C57</f>
        <v>0</v>
      </c>
      <c r="K57" s="76">
        <v>1</v>
      </c>
      <c r="L57" s="77"/>
      <c r="M57" s="58">
        <f t="shared" ref="M57:M63" si="49">IF(J57="","",J57)</f>
        <v>0</v>
      </c>
      <c r="N57" s="74"/>
      <c r="O57" s="65" t="str">
        <f t="shared" ref="O57:O63" si="50">IF(H57="","",1)</f>
        <v/>
      </c>
      <c r="P57" s="65" t="str">
        <f t="shared" ref="P57:P63" si="51">IF(L57="","",L57)</f>
        <v/>
      </c>
      <c r="Q57" s="75"/>
      <c r="R57" s="65">
        <f t="shared" ref="R57:R63" si="52">IF(I57="","",I57)</f>
        <v>0</v>
      </c>
      <c r="S57" s="61">
        <f t="shared" ref="S57:S63" si="53">IF(M57="","",M57)</f>
        <v>0</v>
      </c>
      <c r="T57" s="66" t="str">
        <f t="shared" ref="T57:T63" si="54">IF(N57="","",H57*N57/Q57)</f>
        <v/>
      </c>
      <c r="U57" s="51"/>
      <c r="V57" s="52"/>
      <c r="W57" s="51"/>
      <c r="X57" s="51"/>
    </row>
    <row r="58" spans="1:24" x14ac:dyDescent="0.25">
      <c r="A58" s="34"/>
      <c r="B58" s="34"/>
      <c r="C58" s="34"/>
      <c r="D58" s="4" t="str">
        <f t="shared" si="44"/>
        <v/>
      </c>
      <c r="E58" s="4" t="str">
        <f t="shared" si="45"/>
        <v/>
      </c>
      <c r="F58" s="35"/>
      <c r="G58" s="35"/>
      <c r="H58" s="64" t="str">
        <f t="shared" si="46"/>
        <v/>
      </c>
      <c r="I58" s="57">
        <f t="shared" si="47"/>
        <v>0</v>
      </c>
      <c r="J58" s="57">
        <f t="shared" si="48"/>
        <v>0</v>
      </c>
      <c r="K58" s="76">
        <v>1</v>
      </c>
      <c r="L58" s="77"/>
      <c r="M58" s="58">
        <f t="shared" si="49"/>
        <v>0</v>
      </c>
      <c r="N58" s="74"/>
      <c r="O58" s="65" t="str">
        <f t="shared" si="50"/>
        <v/>
      </c>
      <c r="P58" s="65" t="str">
        <f t="shared" si="51"/>
        <v/>
      </c>
      <c r="Q58" s="75"/>
      <c r="R58" s="65">
        <f t="shared" si="52"/>
        <v>0</v>
      </c>
      <c r="S58" s="61">
        <f t="shared" si="53"/>
        <v>0</v>
      </c>
      <c r="T58" s="66" t="str">
        <f t="shared" si="54"/>
        <v/>
      </c>
      <c r="U58" s="51"/>
      <c r="V58" s="52"/>
      <c r="W58" s="51"/>
      <c r="X58" s="51"/>
    </row>
    <row r="59" spans="1:24" x14ac:dyDescent="0.25">
      <c r="A59" s="34"/>
      <c r="B59" s="34"/>
      <c r="C59" s="34"/>
      <c r="D59" s="4" t="str">
        <f t="shared" si="44"/>
        <v/>
      </c>
      <c r="E59" s="4" t="str">
        <f t="shared" si="45"/>
        <v/>
      </c>
      <c r="F59" s="35"/>
      <c r="G59" s="35"/>
      <c r="H59" s="64" t="str">
        <f t="shared" si="46"/>
        <v/>
      </c>
      <c r="I59" s="57">
        <f t="shared" si="47"/>
        <v>0</v>
      </c>
      <c r="J59" s="57">
        <f t="shared" si="48"/>
        <v>0</v>
      </c>
      <c r="K59" s="76">
        <v>1</v>
      </c>
      <c r="L59" s="77"/>
      <c r="M59" s="58">
        <f t="shared" si="49"/>
        <v>0</v>
      </c>
      <c r="N59" s="74"/>
      <c r="O59" s="65" t="str">
        <f t="shared" si="50"/>
        <v/>
      </c>
      <c r="P59" s="65" t="str">
        <f t="shared" si="51"/>
        <v/>
      </c>
      <c r="Q59" s="75"/>
      <c r="R59" s="65">
        <f t="shared" si="52"/>
        <v>0</v>
      </c>
      <c r="S59" s="61">
        <f t="shared" si="53"/>
        <v>0</v>
      </c>
      <c r="T59" s="66" t="str">
        <f t="shared" si="54"/>
        <v/>
      </c>
      <c r="U59" s="51"/>
      <c r="V59" s="52"/>
      <c r="W59" s="51"/>
      <c r="X59" s="51"/>
    </row>
    <row r="60" spans="1:24" x14ac:dyDescent="0.25">
      <c r="A60" s="34"/>
      <c r="B60" s="34"/>
      <c r="C60" s="34"/>
      <c r="D60" s="4" t="str">
        <f t="shared" si="44"/>
        <v/>
      </c>
      <c r="E60" s="4" t="str">
        <f t="shared" si="45"/>
        <v/>
      </c>
      <c r="F60" s="35"/>
      <c r="G60" s="35"/>
      <c r="H60" s="64" t="str">
        <f t="shared" si="46"/>
        <v/>
      </c>
      <c r="I60" s="57">
        <f t="shared" si="47"/>
        <v>0</v>
      </c>
      <c r="J60" s="57">
        <f t="shared" si="48"/>
        <v>0</v>
      </c>
      <c r="K60" s="76">
        <v>1</v>
      </c>
      <c r="L60" s="77"/>
      <c r="M60" s="58">
        <f t="shared" si="49"/>
        <v>0</v>
      </c>
      <c r="N60" s="74"/>
      <c r="O60" s="65" t="str">
        <f t="shared" si="50"/>
        <v/>
      </c>
      <c r="P60" s="65" t="str">
        <f t="shared" si="51"/>
        <v/>
      </c>
      <c r="Q60" s="75"/>
      <c r="R60" s="65">
        <f t="shared" si="52"/>
        <v>0</v>
      </c>
      <c r="S60" s="61">
        <f t="shared" si="53"/>
        <v>0</v>
      </c>
      <c r="T60" s="66" t="str">
        <f t="shared" si="54"/>
        <v/>
      </c>
      <c r="U60" s="51"/>
      <c r="V60" s="52"/>
      <c r="W60" s="51"/>
      <c r="X60" s="51"/>
    </row>
    <row r="61" spans="1:24" x14ac:dyDescent="0.25">
      <c r="A61" s="34"/>
      <c r="B61" s="34"/>
      <c r="C61" s="34"/>
      <c r="D61" s="4" t="str">
        <f t="shared" si="44"/>
        <v/>
      </c>
      <c r="E61" s="4" t="str">
        <f t="shared" si="45"/>
        <v/>
      </c>
      <c r="F61" s="35"/>
      <c r="G61" s="35"/>
      <c r="H61" s="64" t="str">
        <f t="shared" si="46"/>
        <v/>
      </c>
      <c r="I61" s="57">
        <f t="shared" si="47"/>
        <v>0</v>
      </c>
      <c r="J61" s="57">
        <f t="shared" si="48"/>
        <v>0</v>
      </c>
      <c r="K61" s="76">
        <v>1</v>
      </c>
      <c r="L61" s="77"/>
      <c r="M61" s="58">
        <f t="shared" si="49"/>
        <v>0</v>
      </c>
      <c r="N61" s="74"/>
      <c r="O61" s="65" t="str">
        <f t="shared" si="50"/>
        <v/>
      </c>
      <c r="P61" s="65" t="str">
        <f t="shared" si="51"/>
        <v/>
      </c>
      <c r="Q61" s="75"/>
      <c r="R61" s="65">
        <f t="shared" si="52"/>
        <v>0</v>
      </c>
      <c r="S61" s="61">
        <f t="shared" si="53"/>
        <v>0</v>
      </c>
      <c r="T61" s="66" t="str">
        <f t="shared" si="54"/>
        <v/>
      </c>
      <c r="U61" s="51"/>
      <c r="V61" s="52"/>
      <c r="W61" s="51"/>
      <c r="X61" s="51"/>
    </row>
    <row r="62" spans="1:24" x14ac:dyDescent="0.25">
      <c r="A62" s="34"/>
      <c r="B62" s="34"/>
      <c r="C62" s="34"/>
      <c r="D62" s="4" t="str">
        <f t="shared" si="44"/>
        <v/>
      </c>
      <c r="E62" s="4" t="str">
        <f t="shared" si="45"/>
        <v/>
      </c>
      <c r="F62" s="35"/>
      <c r="G62" s="35"/>
      <c r="H62" s="64" t="str">
        <f t="shared" si="46"/>
        <v/>
      </c>
      <c r="I62" s="57">
        <f t="shared" si="47"/>
        <v>0</v>
      </c>
      <c r="J62" s="57">
        <f t="shared" si="48"/>
        <v>0</v>
      </c>
      <c r="K62" s="76">
        <v>1</v>
      </c>
      <c r="L62" s="77"/>
      <c r="M62" s="58">
        <f t="shared" si="49"/>
        <v>0</v>
      </c>
      <c r="N62" s="74"/>
      <c r="O62" s="65" t="str">
        <f t="shared" si="50"/>
        <v/>
      </c>
      <c r="P62" s="65" t="str">
        <f t="shared" si="51"/>
        <v/>
      </c>
      <c r="Q62" s="75"/>
      <c r="R62" s="65">
        <f t="shared" si="52"/>
        <v>0</v>
      </c>
      <c r="S62" s="61">
        <f t="shared" si="53"/>
        <v>0</v>
      </c>
      <c r="T62" s="66" t="str">
        <f t="shared" si="54"/>
        <v/>
      </c>
      <c r="U62" s="51"/>
      <c r="V62" s="52"/>
      <c r="W62" s="51"/>
      <c r="X62" s="51"/>
    </row>
    <row r="63" spans="1:24" x14ac:dyDescent="0.25">
      <c r="A63" s="34"/>
      <c r="B63" s="34"/>
      <c r="C63" s="34"/>
      <c r="D63" s="4" t="str">
        <f t="shared" si="44"/>
        <v/>
      </c>
      <c r="E63" s="4" t="str">
        <f t="shared" si="45"/>
        <v/>
      </c>
      <c r="F63" s="35"/>
      <c r="G63" s="35"/>
      <c r="H63" s="64" t="str">
        <f t="shared" si="46"/>
        <v/>
      </c>
      <c r="I63" s="57">
        <f t="shared" si="47"/>
        <v>0</v>
      </c>
      <c r="J63" s="57">
        <f t="shared" si="48"/>
        <v>0</v>
      </c>
      <c r="K63" s="76">
        <v>1</v>
      </c>
      <c r="L63" s="77"/>
      <c r="M63" s="58">
        <f t="shared" si="49"/>
        <v>0</v>
      </c>
      <c r="N63" s="74"/>
      <c r="O63" s="65" t="str">
        <f t="shared" si="50"/>
        <v/>
      </c>
      <c r="P63" s="65" t="str">
        <f t="shared" si="51"/>
        <v/>
      </c>
      <c r="Q63" s="75"/>
      <c r="R63" s="65">
        <f t="shared" si="52"/>
        <v>0</v>
      </c>
      <c r="S63" s="61">
        <f t="shared" si="53"/>
        <v>0</v>
      </c>
      <c r="T63" s="66" t="str">
        <f t="shared" si="54"/>
        <v/>
      </c>
      <c r="U63" s="51"/>
      <c r="V63" s="52"/>
      <c r="W63" s="51"/>
      <c r="X63" s="51"/>
    </row>
    <row r="64" spans="1:24" x14ac:dyDescent="0.25">
      <c r="A64" s="9"/>
      <c r="B64" s="9"/>
      <c r="C64" s="9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2" t="s">
        <v>43</v>
      </c>
      <c r="T64" s="63">
        <f>SUM(T56:T63)</f>
        <v>0</v>
      </c>
      <c r="U64" s="51"/>
      <c r="V64" s="52"/>
      <c r="W64" s="51"/>
      <c r="X64" s="51"/>
    </row>
    <row r="65" spans="1:24" x14ac:dyDescent="0.25">
      <c r="A65" s="9"/>
      <c r="B65" s="9"/>
      <c r="C65" s="9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2"/>
      <c r="W65" s="51"/>
      <c r="X65" s="51"/>
    </row>
    <row r="66" spans="1:24" x14ac:dyDescent="0.25">
      <c r="A66" s="9"/>
      <c r="B66" s="9"/>
      <c r="C66" s="9"/>
    </row>
    <row r="67" spans="1:24" x14ac:dyDescent="0.25">
      <c r="A67" s="9"/>
      <c r="B67" s="9"/>
      <c r="C67" s="9"/>
    </row>
  </sheetData>
  <sheetProtection algorithmName="SHA-512" hashValue="0XjR2RSdKmeh2Zopc0W7vaXmApezrtJmaYNftE3MHoiBvXu18pVyzwcBZ/YhRN3MCULteR0KhTcJ2gXwYldSPA==" saltValue="k83fDiV2SCfbZsDb0kPQuA==" spinCount="100000" sheet="1" objects="1" scenarios="1" formatCells="0" formatColumns="0" selectLockedCells="1"/>
  <mergeCells count="45">
    <mergeCell ref="K54:N54"/>
    <mergeCell ref="O54:R54"/>
    <mergeCell ref="S54:T54"/>
    <mergeCell ref="A53:C53"/>
    <mergeCell ref="D53:G53"/>
    <mergeCell ref="H53:I53"/>
    <mergeCell ref="A54:C54"/>
    <mergeCell ref="D54:G54"/>
    <mergeCell ref="H54:J54"/>
    <mergeCell ref="A41:C41"/>
    <mergeCell ref="D41:G41"/>
    <mergeCell ref="H41:J41"/>
    <mergeCell ref="K41:N41"/>
    <mergeCell ref="O41:R41"/>
    <mergeCell ref="S41:T41"/>
    <mergeCell ref="K28:N28"/>
    <mergeCell ref="O28:R28"/>
    <mergeCell ref="S28:T28"/>
    <mergeCell ref="A40:C40"/>
    <mergeCell ref="D40:G40"/>
    <mergeCell ref="H40:I40"/>
    <mergeCell ref="A27:C27"/>
    <mergeCell ref="D27:G27"/>
    <mergeCell ref="H27:I27"/>
    <mergeCell ref="A28:C28"/>
    <mergeCell ref="D28:G28"/>
    <mergeCell ref="H28:J28"/>
    <mergeCell ref="A15:C15"/>
    <mergeCell ref="D15:G15"/>
    <mergeCell ref="H15:J15"/>
    <mergeCell ref="K15:N15"/>
    <mergeCell ref="O15:R15"/>
    <mergeCell ref="S15:T15"/>
    <mergeCell ref="K2:N2"/>
    <mergeCell ref="O2:R2"/>
    <mergeCell ref="S2:T2"/>
    <mergeCell ref="A14:C14"/>
    <mergeCell ref="D14:G14"/>
    <mergeCell ref="H14:I14"/>
    <mergeCell ref="A1:C1"/>
    <mergeCell ref="D1:G1"/>
    <mergeCell ref="H1:I1"/>
    <mergeCell ref="A2:C2"/>
    <mergeCell ref="D2:G2"/>
    <mergeCell ref="H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6" workbookViewId="0">
      <selection activeCell="D33" sqref="D33"/>
    </sheetView>
  </sheetViews>
  <sheetFormatPr baseColWidth="10" defaultRowHeight="15" x14ac:dyDescent="0.25"/>
  <cols>
    <col min="1" max="1" width="20.7109375" customWidth="1"/>
    <col min="2" max="2" width="16.42578125" customWidth="1"/>
    <col min="3" max="3" width="21" customWidth="1"/>
    <col min="4" max="4" width="17.140625" customWidth="1"/>
  </cols>
  <sheetData>
    <row r="1" spans="1:10" x14ac:dyDescent="0.25">
      <c r="A1" s="43" t="s">
        <v>23</v>
      </c>
      <c r="B1" s="43"/>
      <c r="C1" s="43"/>
      <c r="D1" s="43"/>
      <c r="E1" s="1"/>
      <c r="F1" s="43" t="s">
        <v>40</v>
      </c>
      <c r="G1" s="43"/>
      <c r="H1" s="43"/>
      <c r="I1" s="43"/>
      <c r="J1" s="43"/>
    </row>
    <row r="2" spans="1:10" x14ac:dyDescent="0.25">
      <c r="A2" s="10"/>
      <c r="B2" s="10"/>
      <c r="C2" s="10"/>
      <c r="D2" s="10"/>
      <c r="E2" s="10"/>
      <c r="F2" s="10"/>
      <c r="G2" s="10"/>
      <c r="H2" s="10"/>
    </row>
    <row r="3" spans="1:10" x14ac:dyDescent="0.25">
      <c r="A3" s="10" t="s">
        <v>28</v>
      </c>
      <c r="B3" s="80">
        <v>908526</v>
      </c>
      <c r="C3" s="10" t="s">
        <v>29</v>
      </c>
      <c r="D3" s="80">
        <v>106454</v>
      </c>
      <c r="E3" s="10"/>
      <c r="F3" s="10"/>
      <c r="G3" s="10"/>
      <c r="H3" s="10"/>
    </row>
    <row r="4" spans="1:10" x14ac:dyDescent="0.25">
      <c r="G4" s="27" t="s">
        <v>41</v>
      </c>
      <c r="H4" s="27" t="s">
        <v>42</v>
      </c>
      <c r="I4" s="27" t="s">
        <v>20</v>
      </c>
    </row>
    <row r="5" spans="1:10" x14ac:dyDescent="0.25">
      <c r="A5" s="22" t="s">
        <v>24</v>
      </c>
      <c r="B5" s="22" t="s">
        <v>25</v>
      </c>
      <c r="C5" s="22" t="s">
        <v>26</v>
      </c>
      <c r="D5" s="22" t="s">
        <v>27</v>
      </c>
      <c r="G5" s="27">
        <f>IF(1&gt;$D$33,"",1)</f>
        <v>1</v>
      </c>
      <c r="H5" s="72"/>
      <c r="I5" s="28">
        <f>$D$25/60*H5</f>
        <v>0</v>
      </c>
    </row>
    <row r="6" spans="1:10" x14ac:dyDescent="0.25">
      <c r="A6" s="73"/>
      <c r="B6" s="79"/>
      <c r="C6" s="23" t="str">
        <f>IF(A6="","",IF(B6&gt;2*$B$3,0,$D$3))</f>
        <v/>
      </c>
      <c r="D6" s="23" t="str">
        <f>IF(A6="","",B6+C6)</f>
        <v/>
      </c>
      <c r="G6" s="27">
        <f>IF(2&gt;$D$33,"",2)</f>
        <v>2</v>
      </c>
      <c r="H6" s="72"/>
      <c r="I6" s="28">
        <f t="shared" ref="I6:I14" si="0">$D$25/60*H6</f>
        <v>0</v>
      </c>
    </row>
    <row r="7" spans="1:10" x14ac:dyDescent="0.25">
      <c r="A7" s="73"/>
      <c r="B7" s="79"/>
      <c r="C7" s="23" t="str">
        <f t="shared" ref="C7:C19" si="1">IF(A7="","",IF(B7&gt;2*$B$3,0,$D$3))</f>
        <v/>
      </c>
      <c r="D7" s="23" t="str">
        <f t="shared" ref="D7:D19" si="2">IF(A7="","",B7+C7)</f>
        <v/>
      </c>
      <c r="G7" s="27">
        <f>IF(3&gt;$D$33,"",3)</f>
        <v>3</v>
      </c>
      <c r="H7" s="72"/>
      <c r="I7" s="28">
        <f t="shared" si="0"/>
        <v>0</v>
      </c>
    </row>
    <row r="8" spans="1:10" x14ac:dyDescent="0.25">
      <c r="A8" s="73"/>
      <c r="B8" s="79"/>
      <c r="C8" s="23" t="str">
        <f t="shared" si="1"/>
        <v/>
      </c>
      <c r="D8" s="23" t="str">
        <f t="shared" si="2"/>
        <v/>
      </c>
      <c r="G8" s="27">
        <f>IF(4&gt;$D$33,"",4)</f>
        <v>4</v>
      </c>
      <c r="H8" s="72"/>
      <c r="I8" s="28">
        <f t="shared" si="0"/>
        <v>0</v>
      </c>
    </row>
    <row r="9" spans="1:10" x14ac:dyDescent="0.25">
      <c r="A9" s="73"/>
      <c r="B9" s="79"/>
      <c r="C9" s="23" t="str">
        <f t="shared" si="1"/>
        <v/>
      </c>
      <c r="D9" s="23" t="str">
        <f t="shared" si="2"/>
        <v/>
      </c>
      <c r="G9" s="27" t="str">
        <f>IF(5&gt;$D$33,"",5)</f>
        <v/>
      </c>
      <c r="H9" s="72"/>
      <c r="I9" s="28">
        <f t="shared" si="0"/>
        <v>0</v>
      </c>
    </row>
    <row r="10" spans="1:10" x14ac:dyDescent="0.25">
      <c r="A10" s="73"/>
      <c r="B10" s="79"/>
      <c r="C10" s="23" t="str">
        <f t="shared" si="1"/>
        <v/>
      </c>
      <c r="D10" s="23" t="str">
        <f t="shared" si="2"/>
        <v/>
      </c>
      <c r="G10" s="27" t="str">
        <f>IF(6&gt;$D$33,"",6)</f>
        <v/>
      </c>
      <c r="H10" s="81"/>
      <c r="I10" s="28">
        <f t="shared" si="0"/>
        <v>0</v>
      </c>
    </row>
    <row r="11" spans="1:10" x14ac:dyDescent="0.25">
      <c r="A11" s="73"/>
      <c r="B11" s="79"/>
      <c r="C11" s="23" t="str">
        <f t="shared" si="1"/>
        <v/>
      </c>
      <c r="D11" s="23" t="str">
        <f t="shared" si="2"/>
        <v/>
      </c>
      <c r="G11" s="27" t="str">
        <f>IF(7&gt;$D$33,"",7)</f>
        <v/>
      </c>
      <c r="H11" s="72"/>
      <c r="I11" s="28">
        <f t="shared" si="0"/>
        <v>0</v>
      </c>
    </row>
    <row r="12" spans="1:10" x14ac:dyDescent="0.25">
      <c r="A12" s="73"/>
      <c r="B12" s="79"/>
      <c r="C12" s="23" t="str">
        <f t="shared" si="1"/>
        <v/>
      </c>
      <c r="D12" s="23" t="str">
        <f t="shared" si="2"/>
        <v/>
      </c>
      <c r="G12" s="27" t="str">
        <f>IF(8&gt;$D$33,"",8)</f>
        <v/>
      </c>
      <c r="H12" s="72"/>
      <c r="I12" s="28">
        <f t="shared" si="0"/>
        <v>0</v>
      </c>
    </row>
    <row r="13" spans="1:10" x14ac:dyDescent="0.25">
      <c r="A13" s="73"/>
      <c r="B13" s="79"/>
      <c r="C13" s="23" t="str">
        <f t="shared" si="1"/>
        <v/>
      </c>
      <c r="D13" s="23" t="str">
        <f t="shared" si="2"/>
        <v/>
      </c>
      <c r="G13" s="27" t="str">
        <f>IF(9&gt;$D$33,"",9)</f>
        <v/>
      </c>
      <c r="H13" s="72"/>
      <c r="I13" s="28">
        <f t="shared" si="0"/>
        <v>0</v>
      </c>
    </row>
    <row r="14" spans="1:10" ht="15.75" thickBot="1" x14ac:dyDescent="0.3">
      <c r="A14" s="73"/>
      <c r="B14" s="79"/>
      <c r="C14" s="23" t="str">
        <f t="shared" si="1"/>
        <v/>
      </c>
      <c r="D14" s="23" t="str">
        <f t="shared" si="2"/>
        <v/>
      </c>
      <c r="G14" s="27" t="str">
        <f>IF(10&gt;$D$33,"",10)</f>
        <v/>
      </c>
      <c r="H14" s="72"/>
      <c r="I14" s="28">
        <f t="shared" si="0"/>
        <v>0</v>
      </c>
    </row>
    <row r="15" spans="1:10" ht="15.75" thickBot="1" x14ac:dyDescent="0.3">
      <c r="A15" s="73"/>
      <c r="B15" s="79"/>
      <c r="C15" s="23" t="str">
        <f t="shared" si="1"/>
        <v/>
      </c>
      <c r="D15" s="23" t="str">
        <f t="shared" si="2"/>
        <v/>
      </c>
      <c r="G15" s="29" t="s">
        <v>43</v>
      </c>
      <c r="H15" s="31">
        <f>D33*D31</f>
        <v>12</v>
      </c>
      <c r="I15" s="30"/>
    </row>
    <row r="16" spans="1:10" x14ac:dyDescent="0.25">
      <c r="A16" s="73"/>
      <c r="B16" s="79"/>
      <c r="C16" s="23" t="str">
        <f t="shared" si="1"/>
        <v/>
      </c>
      <c r="D16" s="23" t="str">
        <f t="shared" si="2"/>
        <v/>
      </c>
    </row>
    <row r="17" spans="1:9" x14ac:dyDescent="0.25">
      <c r="A17" s="73"/>
      <c r="B17" s="79"/>
      <c r="C17" s="23" t="str">
        <f t="shared" si="1"/>
        <v/>
      </c>
      <c r="D17" s="23" t="str">
        <f t="shared" si="2"/>
        <v/>
      </c>
    </row>
    <row r="18" spans="1:9" x14ac:dyDescent="0.25">
      <c r="A18" s="73"/>
      <c r="B18" s="79"/>
      <c r="C18" s="23" t="str">
        <f t="shared" si="1"/>
        <v/>
      </c>
      <c r="D18" s="23" t="str">
        <f t="shared" si="2"/>
        <v/>
      </c>
      <c r="G18" s="46" t="s">
        <v>53</v>
      </c>
      <c r="H18" s="46"/>
      <c r="I18" s="22">
        <f>-SUM(H5:H14)+H15</f>
        <v>12</v>
      </c>
    </row>
    <row r="19" spans="1:9" x14ac:dyDescent="0.25">
      <c r="A19" s="73"/>
      <c r="B19" s="79"/>
      <c r="C19" s="23" t="str">
        <f t="shared" si="1"/>
        <v/>
      </c>
      <c r="D19" s="23" t="str">
        <f t="shared" si="2"/>
        <v/>
      </c>
    </row>
    <row r="21" spans="1:9" x14ac:dyDescent="0.25">
      <c r="B21" s="43" t="s">
        <v>30</v>
      </c>
      <c r="C21" s="43"/>
      <c r="D21" s="24">
        <f>SUM(D6:D19)</f>
        <v>0</v>
      </c>
    </row>
    <row r="22" spans="1:9" x14ac:dyDescent="0.25">
      <c r="B22" s="43" t="s">
        <v>31</v>
      </c>
      <c r="C22" s="43"/>
      <c r="D22" s="24">
        <f>D21/2</f>
        <v>0</v>
      </c>
    </row>
    <row r="23" spans="1:9" x14ac:dyDescent="0.25">
      <c r="B23" s="43" t="s">
        <v>32</v>
      </c>
      <c r="C23" s="43"/>
      <c r="D23" s="24">
        <f>D21+D22</f>
        <v>0</v>
      </c>
    </row>
    <row r="24" spans="1:9" x14ac:dyDescent="0.25">
      <c r="B24" s="43" t="s">
        <v>33</v>
      </c>
      <c r="C24" s="43"/>
      <c r="D24" s="24">
        <f>D23/30</f>
        <v>0</v>
      </c>
    </row>
    <row r="25" spans="1:9" x14ac:dyDescent="0.25">
      <c r="B25" s="43" t="s">
        <v>34</v>
      </c>
      <c r="C25" s="43"/>
      <c r="D25" s="24">
        <f>D24/8</f>
        <v>0</v>
      </c>
    </row>
    <row r="27" spans="1:9" x14ac:dyDescent="0.25">
      <c r="A27" s="43" t="s">
        <v>35</v>
      </c>
      <c r="B27" s="43"/>
      <c r="C27" s="43"/>
      <c r="D27" s="82">
        <v>20</v>
      </c>
    </row>
    <row r="29" spans="1:9" x14ac:dyDescent="0.25">
      <c r="A29" s="43" t="s">
        <v>36</v>
      </c>
      <c r="B29" s="43"/>
      <c r="C29" s="43"/>
      <c r="D29" s="24">
        <f>D25/D27</f>
        <v>0</v>
      </c>
    </row>
    <row r="31" spans="1:9" x14ac:dyDescent="0.25">
      <c r="A31" s="43" t="s">
        <v>38</v>
      </c>
      <c r="B31" s="43"/>
      <c r="C31" s="43"/>
      <c r="D31" s="10">
        <f>60/D27</f>
        <v>3</v>
      </c>
    </row>
    <row r="33" spans="1:4" x14ac:dyDescent="0.25">
      <c r="A33" s="43" t="s">
        <v>39</v>
      </c>
      <c r="B33" s="43"/>
      <c r="C33" s="43"/>
      <c r="D33" s="82">
        <v>4</v>
      </c>
    </row>
  </sheetData>
  <sheetProtection password="DDDF" sheet="1" objects="1" scenarios="1" formatCells="0" selectLockedCells="1"/>
  <mergeCells count="12">
    <mergeCell ref="F1:J1"/>
    <mergeCell ref="B21:C21"/>
    <mergeCell ref="B22:C22"/>
    <mergeCell ref="B23:C23"/>
    <mergeCell ref="B24:C24"/>
    <mergeCell ref="G18:H18"/>
    <mergeCell ref="A27:C27"/>
    <mergeCell ref="A29:C29"/>
    <mergeCell ref="A31:C31"/>
    <mergeCell ref="A33:C33"/>
    <mergeCell ref="A1:D1"/>
    <mergeCell ref="B25:C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D2" sqref="D2:J2"/>
    </sheetView>
  </sheetViews>
  <sheetFormatPr baseColWidth="10" defaultRowHeight="15" x14ac:dyDescent="0.25"/>
  <cols>
    <col min="1" max="1" width="30.28515625" customWidth="1"/>
    <col min="2" max="2" width="14.7109375" customWidth="1"/>
    <col min="3" max="4" width="14.5703125" customWidth="1"/>
    <col min="5" max="5" width="15.7109375" customWidth="1"/>
    <col min="6" max="6" width="15" customWidth="1"/>
    <col min="7" max="7" width="15.5703125" customWidth="1"/>
    <col min="8" max="9" width="17.7109375" customWidth="1"/>
    <col min="10" max="10" width="17.140625" customWidth="1"/>
  </cols>
  <sheetData>
    <row r="1" spans="1:10" ht="29.25" customHeight="1" x14ac:dyDescent="0.25">
      <c r="D1" s="33" t="s">
        <v>63</v>
      </c>
      <c r="E1" s="68" t="s">
        <v>66</v>
      </c>
      <c r="F1" s="69" t="s">
        <v>67</v>
      </c>
      <c r="G1" s="69" t="s">
        <v>64</v>
      </c>
      <c r="H1" s="68" t="s">
        <v>65</v>
      </c>
      <c r="I1" s="70" t="s">
        <v>71</v>
      </c>
      <c r="J1" s="68" t="s">
        <v>70</v>
      </c>
    </row>
    <row r="2" spans="1:10" x14ac:dyDescent="0.25">
      <c r="A2" t="s">
        <v>44</v>
      </c>
      <c r="B2" s="83">
        <v>0.5</v>
      </c>
      <c r="C2" s="9"/>
      <c r="D2" s="80">
        <v>36308</v>
      </c>
      <c r="E2" s="83">
        <v>0</v>
      </c>
      <c r="F2" s="83">
        <v>0</v>
      </c>
      <c r="G2" s="82" t="s">
        <v>69</v>
      </c>
      <c r="H2" s="82">
        <v>1</v>
      </c>
      <c r="I2" s="82" t="s">
        <v>72</v>
      </c>
      <c r="J2" s="84">
        <v>100000000</v>
      </c>
    </row>
    <row r="3" spans="1:10" x14ac:dyDescent="0.25">
      <c r="A3" t="s">
        <v>46</v>
      </c>
      <c r="B3" s="83" t="s">
        <v>54</v>
      </c>
      <c r="C3" s="9"/>
      <c r="D3" s="9"/>
      <c r="E3" s="9"/>
      <c r="F3" s="9"/>
      <c r="G3" s="9"/>
      <c r="H3" s="9"/>
      <c r="I3" s="9"/>
      <c r="J3" s="9"/>
    </row>
    <row r="4" spans="1:10" x14ac:dyDescent="0.25">
      <c r="A4" t="s">
        <v>45</v>
      </c>
      <c r="B4" s="82">
        <v>3</v>
      </c>
      <c r="C4" s="9"/>
      <c r="D4" s="9"/>
      <c r="E4" s="9"/>
      <c r="F4" s="9"/>
      <c r="G4" s="9"/>
      <c r="H4" s="9"/>
      <c r="I4" s="9"/>
      <c r="J4" s="9"/>
    </row>
    <row r="6" spans="1:10" x14ac:dyDescent="0.25">
      <c r="A6" t="s">
        <v>47</v>
      </c>
      <c r="B6" t="s">
        <v>48</v>
      </c>
      <c r="C6" s="21" t="s">
        <v>50</v>
      </c>
      <c r="D6" t="s">
        <v>51</v>
      </c>
      <c r="E6" s="21" t="s">
        <v>49</v>
      </c>
      <c r="F6" s="33" t="s">
        <v>68</v>
      </c>
      <c r="G6" s="21" t="s">
        <v>52</v>
      </c>
    </row>
    <row r="7" spans="1:10" x14ac:dyDescent="0.25">
      <c r="A7">
        <f>Estandarización!D1</f>
        <v>0</v>
      </c>
      <c r="B7" s="32">
        <f>'Costo de Ingredientes'!M37</f>
        <v>0</v>
      </c>
      <c r="C7" s="32">
        <f>IF(B3="si",'Mano de Obra'!D29,VLOOKUP('Precio de Venta'!B4,tabla,3,FALSE))</f>
        <v>0</v>
      </c>
      <c r="D7" s="24">
        <f>B7+C7</f>
        <v>0</v>
      </c>
      <c r="E7" s="32">
        <f>D7*B2</f>
        <v>0</v>
      </c>
      <c r="F7" s="32">
        <f>IF(G2="SI",E7*F2,IF(I2="JURIDICA",E7*E2,IF(AND(H2=1,J2&lt;(4000*D2)),0,E7*E2)))</f>
        <v>0</v>
      </c>
      <c r="G7" s="24">
        <f>ROUND((D7+E7+F7),-3)</f>
        <v>0</v>
      </c>
    </row>
  </sheetData>
  <sheetProtection algorithmName="SHA-512" hashValue="RV/C9EM74tqT70t9a+HZjELvQnUqoKmdIDG39br2jDev6NzjaO9eYpmozO5Sqw72a5HNAqUHSiOs8hAxk+5biA==" saltValue="XsS2bNw+CfG7mcYZxwoJ+g==" spinCount="100000" sheet="1" objects="1" scenarios="1" formatCells="0" selectLockedCells="1"/>
  <dataValidations count="4">
    <dataValidation type="list" allowBlank="1" showInputMessage="1" showErrorMessage="1" sqref="G2">
      <formula1>"SI,NO"</formula1>
    </dataValidation>
    <dataValidation type="list" allowBlank="1" showInputMessage="1" showErrorMessage="1" sqref="H2">
      <formula1>"1, + de 1"</formula1>
    </dataValidation>
    <dataValidation type="list" allowBlank="1" showInputMessage="1" showErrorMessage="1" sqref="I2">
      <formula1>"NATURAL,JURIDICA"</formula1>
    </dataValidation>
    <dataValidation type="list" allowBlank="1" showInputMessage="1" showErrorMessage="1" sqref="B3">
      <formula1>"si,no"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'Mano de Obra'!G5:G14</xm:f>
          </x14:formula1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Estandarización</vt:lpstr>
      <vt:lpstr>Calculo de Ingredientes</vt:lpstr>
      <vt:lpstr>Costo de Ingredientes</vt:lpstr>
      <vt:lpstr>Guarniciones</vt:lpstr>
      <vt:lpstr>Mano de Obra</vt:lpstr>
      <vt:lpstr>Precio de Venta</vt:lpstr>
      <vt:lpstr>guarniciones</vt:lpstr>
      <vt:lpstr>tabla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WIN 7</cp:lastModifiedBy>
  <dcterms:created xsi:type="dcterms:W3CDTF">2020-07-24T22:00:50Z</dcterms:created>
  <dcterms:modified xsi:type="dcterms:W3CDTF">2021-09-26T19:19:18Z</dcterms:modified>
</cp:coreProperties>
</file>